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P12"/>
  <c r="P13"/>
  <c r="Q13" s="1"/>
  <c r="P14"/>
  <c r="Q14" s="1"/>
  <c r="P15"/>
  <c r="P16"/>
  <c r="P17"/>
  <c r="Q17" s="1"/>
  <c r="P18"/>
  <c r="Q18" s="1"/>
  <c r="P19"/>
  <c r="P20"/>
  <c r="P21"/>
  <c r="Q21" s="1"/>
  <c r="P22"/>
  <c r="Q22" s="1"/>
  <c r="P23"/>
  <c r="Q23" s="1"/>
  <c r="P24"/>
  <c r="P25"/>
  <c r="P26"/>
  <c r="Q26" s="1"/>
  <c r="P27"/>
  <c r="Q27" s="1"/>
  <c r="P28"/>
  <c r="P29"/>
  <c r="Q29" s="1"/>
  <c r="P30"/>
  <c r="Q30" s="1"/>
  <c r="P31"/>
  <c r="Q31" s="1"/>
  <c r="P32"/>
  <c r="P33"/>
  <c r="Q33" s="1"/>
  <c r="P34"/>
  <c r="Q34" s="1"/>
  <c r="P35"/>
  <c r="Q35" s="1"/>
  <c r="P36"/>
  <c r="P37"/>
  <c r="Q37" s="1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25" l="1"/>
  <c r="Q19"/>
  <c r="Q15"/>
  <c r="Q11"/>
  <c r="Q38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9"/>
  <c r="S29" s="1"/>
  <c r="R27"/>
  <c r="S27" s="1"/>
  <c r="R25"/>
  <c r="S25" s="1"/>
  <c r="R23"/>
  <c r="S23" s="1"/>
  <c r="R21"/>
  <c r="S21" s="1"/>
  <c r="R19"/>
  <c r="S19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<sst xmlns="http://schemas.openxmlformats.org/spreadsheetml/2006/main" count="85" uniqueCount="66">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</sst>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7" workbookViewId="0">
      <selection activeCell="H38" sqref="H38:I39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37" t="s">
        <v>0</v>
      </c>
      <c r="B1" s="137"/>
      <c r="C1" s="137"/>
      <c r="D1" s="137"/>
      <c r="E1" s="137"/>
      <c r="F1" s="137"/>
      <c r="G1" s="137"/>
      <c r="H1" s="1" t="s">
        <v>1</v>
      </c>
      <c r="I1" s="101" t="s">
        <v>65</v>
      </c>
    </row>
    <row r="2" spans="1:9" ht="15.6">
      <c r="A2" s="138" t="s">
        <v>2</v>
      </c>
      <c r="B2" s="138"/>
      <c r="C2" s="138"/>
      <c r="D2" s="138"/>
      <c r="E2" s="138"/>
      <c r="F2" s="138"/>
      <c r="G2" s="138"/>
      <c r="H2" s="2" t="s">
        <v>3</v>
      </c>
      <c r="I2" s="102">
        <v>45589</v>
      </c>
    </row>
    <row r="3" spans="1:9">
      <c r="A3" s="3" t="s">
        <v>4</v>
      </c>
      <c r="B3" s="139" t="s">
        <v>61</v>
      </c>
      <c r="C3" s="139"/>
      <c r="D3" s="139"/>
      <c r="E3" s="4" t="s">
        <v>5</v>
      </c>
      <c r="F3" s="140" t="s">
        <v>60</v>
      </c>
      <c r="G3" s="140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41" t="s">
        <v>15</v>
      </c>
      <c r="I4" s="141"/>
    </row>
    <row r="5" spans="1:9" ht="15.6" thickTop="1">
      <c r="A5" s="13">
        <v>1</v>
      </c>
      <c r="B5" s="104"/>
      <c r="C5" s="105"/>
      <c r="D5" s="105">
        <v>0.28000000000000003</v>
      </c>
      <c r="E5" s="106">
        <v>0.26</v>
      </c>
      <c r="F5" s="107"/>
      <c r="G5" s="108"/>
      <c r="H5" s="142">
        <v>0.28000000000000003</v>
      </c>
      <c r="I5" s="142"/>
    </row>
    <row r="6" spans="1:9" ht="15">
      <c r="A6" s="14">
        <v>2</v>
      </c>
      <c r="B6" s="109">
        <v>0.26</v>
      </c>
      <c r="C6" s="110"/>
      <c r="D6" s="110">
        <v>0.26</v>
      </c>
      <c r="E6" s="111">
        <v>0.26</v>
      </c>
      <c r="F6" s="112"/>
      <c r="G6" s="113"/>
      <c r="H6" s="136">
        <v>0.26</v>
      </c>
      <c r="I6" s="136"/>
    </row>
    <row r="7" spans="1:9" ht="15">
      <c r="A7" s="14">
        <v>3</v>
      </c>
      <c r="B7" s="109"/>
      <c r="C7" s="110"/>
      <c r="D7" s="110">
        <v>0.26</v>
      </c>
      <c r="E7" s="111">
        <v>0.24</v>
      </c>
      <c r="F7" s="112"/>
      <c r="G7" s="113"/>
      <c r="H7" s="136">
        <v>0.26</v>
      </c>
      <c r="I7" s="136"/>
    </row>
    <row r="8" spans="1:9" ht="15">
      <c r="A8" s="14">
        <v>4</v>
      </c>
      <c r="B8" s="109"/>
      <c r="C8" s="110"/>
      <c r="D8" s="110">
        <v>0.24</v>
      </c>
      <c r="E8" s="111">
        <v>0.24</v>
      </c>
      <c r="F8" s="112"/>
      <c r="G8" s="113"/>
      <c r="H8" s="136">
        <v>0.24</v>
      </c>
      <c r="I8" s="136"/>
    </row>
    <row r="9" spans="1:9" ht="15">
      <c r="A9" s="14">
        <v>5</v>
      </c>
      <c r="B9" s="109"/>
      <c r="C9" s="110"/>
      <c r="D9" s="110">
        <v>0.24</v>
      </c>
      <c r="E9" s="111">
        <v>0.24</v>
      </c>
      <c r="F9" s="112"/>
      <c r="G9" s="113">
        <v>0.24</v>
      </c>
      <c r="H9" s="136">
        <v>0.24</v>
      </c>
      <c r="I9" s="136"/>
    </row>
    <row r="10" spans="1:9" ht="15">
      <c r="A10" s="14">
        <v>6</v>
      </c>
      <c r="B10" s="109"/>
      <c r="C10" s="110"/>
      <c r="D10" s="110">
        <v>0.24</v>
      </c>
      <c r="E10" s="111">
        <v>0.24</v>
      </c>
      <c r="F10" s="112"/>
      <c r="G10" s="113"/>
      <c r="H10" s="136">
        <v>0.24</v>
      </c>
      <c r="I10" s="136"/>
    </row>
    <row r="11" spans="1:9" ht="15">
      <c r="A11" s="14">
        <v>7</v>
      </c>
      <c r="B11" s="109"/>
      <c r="C11" s="110"/>
      <c r="D11" s="110"/>
      <c r="E11" s="111"/>
      <c r="F11" s="112"/>
      <c r="G11" s="113"/>
      <c r="H11" s="136"/>
      <c r="I11" s="136"/>
    </row>
    <row r="12" spans="1:9" ht="15">
      <c r="A12" s="14">
        <v>8</v>
      </c>
      <c r="B12" s="109"/>
      <c r="C12" s="110"/>
      <c r="D12" s="110">
        <v>0.22</v>
      </c>
      <c r="E12" s="111">
        <v>0.22</v>
      </c>
      <c r="F12" s="112">
        <v>0.2</v>
      </c>
      <c r="G12" s="113"/>
      <c r="H12" s="136">
        <v>0.22</v>
      </c>
      <c r="I12" s="136"/>
    </row>
    <row r="13" spans="1:9" ht="15">
      <c r="A13" s="14">
        <v>9</v>
      </c>
      <c r="B13" s="109"/>
      <c r="C13" s="110"/>
      <c r="D13" s="110">
        <v>0.24</v>
      </c>
      <c r="E13" s="111">
        <v>0.24</v>
      </c>
      <c r="F13" s="112"/>
      <c r="G13" s="113"/>
      <c r="H13" s="136">
        <v>0.24</v>
      </c>
      <c r="I13" s="136"/>
    </row>
    <row r="14" spans="1:9" ht="15">
      <c r="A14" s="14">
        <v>10</v>
      </c>
      <c r="B14" s="109">
        <v>0.26</v>
      </c>
      <c r="C14" s="110"/>
      <c r="D14" s="110"/>
      <c r="E14" s="111"/>
      <c r="F14" s="112">
        <v>0.24</v>
      </c>
      <c r="G14" s="113">
        <v>0.24</v>
      </c>
      <c r="H14" s="136">
        <v>0.26</v>
      </c>
      <c r="I14" s="136"/>
    </row>
    <row r="15" spans="1:9" ht="15">
      <c r="A15" s="14">
        <v>11</v>
      </c>
      <c r="B15" s="109"/>
      <c r="C15" s="110"/>
      <c r="D15" s="110"/>
      <c r="E15" s="111">
        <v>0.26</v>
      </c>
      <c r="F15" s="112">
        <v>0.24</v>
      </c>
      <c r="G15" s="113"/>
      <c r="H15" s="136">
        <v>0.26</v>
      </c>
      <c r="I15" s="136"/>
    </row>
    <row r="16" spans="1:9" ht="15">
      <c r="A16" s="14">
        <v>12</v>
      </c>
      <c r="B16" s="109"/>
      <c r="C16" s="110">
        <v>0.24</v>
      </c>
      <c r="D16" s="110">
        <v>0.24</v>
      </c>
      <c r="E16" s="111"/>
      <c r="F16" s="112"/>
      <c r="G16" s="113">
        <v>0.28000000000000003</v>
      </c>
      <c r="H16" s="136">
        <v>0.28000000000000003</v>
      </c>
      <c r="I16" s="136"/>
    </row>
    <row r="17" spans="1:9" ht="15">
      <c r="A17" s="14">
        <v>13</v>
      </c>
      <c r="B17" s="109"/>
      <c r="C17" s="110"/>
      <c r="D17" s="110">
        <v>0.26</v>
      </c>
      <c r="E17" s="111">
        <v>0.26</v>
      </c>
      <c r="F17" s="112">
        <v>0.26</v>
      </c>
      <c r="G17" s="113"/>
      <c r="H17" s="136">
        <v>0.26</v>
      </c>
      <c r="I17" s="136"/>
    </row>
    <row r="18" spans="1:9" ht="15">
      <c r="A18" s="14">
        <v>14</v>
      </c>
      <c r="B18" s="109"/>
      <c r="C18" s="110"/>
      <c r="D18" s="110">
        <v>0.24</v>
      </c>
      <c r="E18" s="111">
        <v>0.24</v>
      </c>
      <c r="F18" s="112"/>
      <c r="G18" s="113"/>
      <c r="H18" s="136">
        <v>0.24</v>
      </c>
      <c r="I18" s="136"/>
    </row>
    <row r="19" spans="1:9" ht="15">
      <c r="A19" s="14">
        <v>15</v>
      </c>
      <c r="B19" s="109"/>
      <c r="C19" s="110"/>
      <c r="D19" s="110">
        <v>0.24</v>
      </c>
      <c r="E19" s="111"/>
      <c r="F19" s="112"/>
      <c r="G19" s="113">
        <v>0.24</v>
      </c>
      <c r="H19" s="136">
        <v>0.24</v>
      </c>
      <c r="I19" s="136"/>
    </row>
    <row r="20" spans="1:9" ht="15">
      <c r="A20" s="14">
        <v>16</v>
      </c>
      <c r="B20" s="109"/>
      <c r="C20" s="110"/>
      <c r="D20" s="110">
        <v>0.28000000000000003</v>
      </c>
      <c r="E20" s="111">
        <v>0.24</v>
      </c>
      <c r="F20" s="112"/>
      <c r="G20" s="113"/>
      <c r="H20" s="136">
        <v>0.28000000000000003</v>
      </c>
      <c r="I20" s="136"/>
    </row>
    <row r="21" spans="1:9" ht="15">
      <c r="A21" s="14">
        <v>17</v>
      </c>
      <c r="B21" s="109">
        <v>0.3</v>
      </c>
      <c r="C21" s="110"/>
      <c r="D21" s="110"/>
      <c r="E21" s="111"/>
      <c r="F21" s="112"/>
      <c r="G21" s="113"/>
      <c r="H21" s="136">
        <v>0.3</v>
      </c>
      <c r="I21" s="136"/>
    </row>
    <row r="22" spans="1:9" ht="15">
      <c r="A22" s="14">
        <v>18</v>
      </c>
      <c r="B22" s="109"/>
      <c r="C22" s="110"/>
      <c r="D22" s="110">
        <v>0.28000000000000003</v>
      </c>
      <c r="E22" s="111">
        <v>0.28000000000000003</v>
      </c>
      <c r="F22" s="112">
        <v>0.24</v>
      </c>
      <c r="G22" s="113"/>
      <c r="H22" s="136">
        <v>0.28000000000000003</v>
      </c>
      <c r="I22" s="136"/>
    </row>
    <row r="23" spans="1:9" ht="15">
      <c r="A23" s="14">
        <v>19</v>
      </c>
      <c r="B23" s="109"/>
      <c r="C23" s="110"/>
      <c r="D23" s="110">
        <v>0.24</v>
      </c>
      <c r="E23" s="111">
        <v>0.24</v>
      </c>
      <c r="F23" s="112">
        <v>0.26</v>
      </c>
      <c r="G23" s="113"/>
      <c r="H23" s="136">
        <v>0.26</v>
      </c>
      <c r="I23" s="136"/>
    </row>
    <row r="24" spans="1:9" ht="15">
      <c r="A24" s="14">
        <v>20</v>
      </c>
      <c r="B24" s="109"/>
      <c r="C24" s="110"/>
      <c r="D24" s="110">
        <v>0.24</v>
      </c>
      <c r="E24" s="111">
        <v>0.26</v>
      </c>
      <c r="F24" s="112">
        <v>0.26</v>
      </c>
      <c r="G24" s="113"/>
      <c r="H24" s="136">
        <v>0.26</v>
      </c>
      <c r="I24" s="136"/>
    </row>
    <row r="25" spans="1:9" ht="15">
      <c r="A25" s="14">
        <v>21</v>
      </c>
      <c r="B25" s="109"/>
      <c r="C25" s="110"/>
      <c r="D25" s="110">
        <v>0.26</v>
      </c>
      <c r="E25" s="111">
        <v>0.26</v>
      </c>
      <c r="F25" s="112"/>
      <c r="G25" s="113"/>
      <c r="H25" s="136">
        <v>0.26</v>
      </c>
      <c r="I25" s="136"/>
    </row>
    <row r="26" spans="1:9" ht="15">
      <c r="A26" s="14">
        <v>22</v>
      </c>
      <c r="B26" s="109">
        <v>0.24</v>
      </c>
      <c r="C26" s="110"/>
      <c r="D26" s="110"/>
      <c r="E26" s="111"/>
      <c r="F26" s="112">
        <v>0.26</v>
      </c>
      <c r="G26" s="113">
        <v>0.26</v>
      </c>
      <c r="H26" s="136">
        <v>0.26</v>
      </c>
      <c r="I26" s="136"/>
    </row>
    <row r="27" spans="1:9" ht="15">
      <c r="A27" s="14">
        <v>23</v>
      </c>
      <c r="B27" s="109"/>
      <c r="C27" s="110"/>
      <c r="D27" s="110">
        <v>0.26</v>
      </c>
      <c r="E27" s="111">
        <v>0.26</v>
      </c>
      <c r="F27" s="112"/>
      <c r="G27" s="113"/>
      <c r="H27" s="136">
        <v>0.26</v>
      </c>
      <c r="I27" s="136"/>
    </row>
    <row r="28" spans="1:9" ht="15">
      <c r="A28" s="14">
        <v>24</v>
      </c>
      <c r="B28" s="109"/>
      <c r="C28" s="110"/>
      <c r="D28" s="110">
        <v>0.28000000000000003</v>
      </c>
      <c r="E28" s="111">
        <v>0.26</v>
      </c>
      <c r="F28" s="112"/>
      <c r="G28" s="113"/>
      <c r="H28" s="136">
        <v>0.28000000000000003</v>
      </c>
      <c r="I28" s="136"/>
    </row>
    <row r="29" spans="1:9" ht="15">
      <c r="A29" s="14">
        <v>25</v>
      </c>
      <c r="B29" s="109"/>
      <c r="C29" s="110"/>
      <c r="D29" s="110"/>
      <c r="E29" s="111">
        <v>0.24</v>
      </c>
      <c r="F29" s="112">
        <v>0.24</v>
      </c>
      <c r="G29" s="113"/>
      <c r="H29" s="136">
        <v>0.24</v>
      </c>
      <c r="I29" s="136"/>
    </row>
    <row r="30" spans="1:9" ht="15">
      <c r="A30" s="14">
        <v>26</v>
      </c>
      <c r="B30" s="109"/>
      <c r="C30" s="110"/>
      <c r="D30" s="110">
        <v>0.24</v>
      </c>
      <c r="E30" s="111">
        <v>0.26</v>
      </c>
      <c r="F30" s="112">
        <v>0.28000000000000003</v>
      </c>
      <c r="G30" s="113"/>
      <c r="H30" s="136">
        <v>0.28000000000000003</v>
      </c>
      <c r="I30" s="136"/>
    </row>
    <row r="31" spans="1:9" ht="15">
      <c r="A31" s="14">
        <v>27</v>
      </c>
      <c r="B31" s="109"/>
      <c r="C31" s="110"/>
      <c r="D31" s="110"/>
      <c r="E31" s="111"/>
      <c r="F31" s="112"/>
      <c r="G31" s="113"/>
      <c r="H31" s="136"/>
      <c r="I31" s="136"/>
    </row>
    <row r="32" spans="1:9" ht="15">
      <c r="A32" s="14">
        <v>28</v>
      </c>
      <c r="B32" s="109"/>
      <c r="C32" s="110"/>
      <c r="D32" s="110">
        <v>0.28000000000000003</v>
      </c>
      <c r="E32" s="111">
        <v>0.28000000000000003</v>
      </c>
      <c r="F32" s="112">
        <v>0.3</v>
      </c>
      <c r="G32" s="113">
        <v>0.3</v>
      </c>
      <c r="H32" s="136">
        <v>0.3</v>
      </c>
      <c r="I32" s="136"/>
    </row>
    <row r="33" spans="1:9" ht="15">
      <c r="A33" s="14">
        <v>29</v>
      </c>
      <c r="B33" s="109"/>
      <c r="C33" s="110"/>
      <c r="D33" s="110">
        <v>0.24</v>
      </c>
      <c r="E33" s="111">
        <v>0.24</v>
      </c>
      <c r="F33" s="112">
        <v>0.26</v>
      </c>
      <c r="G33" s="113"/>
      <c r="H33" s="136">
        <v>0.26</v>
      </c>
      <c r="I33" s="136"/>
    </row>
    <row r="34" spans="1:9" ht="15">
      <c r="A34" s="14">
        <v>30</v>
      </c>
      <c r="B34" s="109"/>
      <c r="C34" s="110"/>
      <c r="D34" s="110">
        <v>0.28000000000000003</v>
      </c>
      <c r="E34" s="111">
        <v>0.28000000000000003</v>
      </c>
      <c r="F34" s="112"/>
      <c r="G34" s="113"/>
      <c r="H34" s="136">
        <v>0.28000000000000003</v>
      </c>
      <c r="I34" s="136"/>
    </row>
    <row r="35" spans="1:9" ht="15.6" thickBot="1">
      <c r="A35" s="15">
        <v>31</v>
      </c>
      <c r="B35" s="114">
        <v>0.28000000000000003</v>
      </c>
      <c r="C35" s="115"/>
      <c r="D35" s="115"/>
      <c r="E35" s="116"/>
      <c r="F35" s="117">
        <v>0.28000000000000003</v>
      </c>
      <c r="G35" s="118">
        <v>0.26</v>
      </c>
      <c r="H35" s="135">
        <v>0.28000000000000003</v>
      </c>
      <c r="I35" s="135"/>
    </row>
    <row r="36" spans="1:9" ht="15" thickTop="1" thickBot="1">
      <c r="A36" s="128" t="s">
        <v>2</v>
      </c>
      <c r="B36" s="128"/>
      <c r="C36" s="128"/>
      <c r="D36" s="128"/>
      <c r="E36" s="128"/>
      <c r="F36" s="129" t="s">
        <v>16</v>
      </c>
      <c r="G36" s="129"/>
      <c r="H36" s="129"/>
      <c r="I36" s="129"/>
    </row>
    <row r="37" spans="1:9" ht="33" customHeight="1" thickTop="1" thickBot="1">
      <c r="A37" s="130" t="s">
        <v>17</v>
      </c>
      <c r="B37" s="130"/>
      <c r="C37" s="130"/>
      <c r="D37" s="130"/>
      <c r="E37" s="119" t="s">
        <v>63</v>
      </c>
      <c r="F37" s="131" t="s">
        <v>18</v>
      </c>
      <c r="G37" s="131"/>
      <c r="H37" s="131" t="s">
        <v>19</v>
      </c>
      <c r="I37" s="131"/>
    </row>
    <row r="38" spans="1:9" ht="15" thickTop="1" thickBot="1">
      <c r="A38" s="132" t="s">
        <v>20</v>
      </c>
      <c r="B38" s="132"/>
      <c r="C38" s="132"/>
      <c r="D38" s="132"/>
      <c r="E38" s="119" t="s">
        <v>63</v>
      </c>
      <c r="F38" s="133" t="s">
        <v>63</v>
      </c>
      <c r="G38" s="133"/>
      <c r="H38" s="133" t="s">
        <v>63</v>
      </c>
      <c r="I38" s="133"/>
    </row>
    <row r="39" spans="1:9" ht="17.399999999999999" thickTop="1" thickBot="1">
      <c r="A39" s="134" t="s">
        <v>21</v>
      </c>
      <c r="B39" s="134"/>
      <c r="C39" s="134"/>
      <c r="D39" s="134"/>
      <c r="E39" s="119" t="s">
        <v>63</v>
      </c>
      <c r="F39" s="133"/>
      <c r="G39" s="133"/>
      <c r="H39" s="133"/>
      <c r="I39" s="133"/>
    </row>
    <row r="40" spans="1:9" ht="15" thickTop="1" thickBot="1">
      <c r="A40" s="125"/>
      <c r="B40" s="125"/>
      <c r="C40" s="125"/>
      <c r="D40" s="125"/>
      <c r="E40" s="125"/>
      <c r="F40" s="126" t="s">
        <v>64</v>
      </c>
      <c r="G40" s="126"/>
      <c r="H40" s="126"/>
      <c r="I40" s="126"/>
    </row>
    <row r="41" spans="1:9" ht="14.4" thickTop="1">
      <c r="A41" s="127" t="s">
        <v>52</v>
      </c>
      <c r="B41" s="127"/>
      <c r="C41" s="127"/>
      <c r="D41" s="127"/>
      <c r="E41" s="127"/>
      <c r="F41" s="127"/>
      <c r="G41" s="127"/>
      <c r="H41" s="127"/>
      <c r="I41" s="127"/>
    </row>
  </sheetData>
  <sheetProtection password="C494" sheet="1" objects="1" scenarios="1" selectLockedCells="1"/>
  <mergeCells count="48"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opLeftCell="A7" workbookViewId="0">
      <selection activeCell="K3" sqref="K3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45589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220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1.0900000000000001</v>
      </c>
      <c r="K8" s="86">
        <v>200</v>
      </c>
      <c r="L8" s="123">
        <v>50</v>
      </c>
      <c r="M8" s="52">
        <f>L8*J8</f>
        <v>54.500000000000007</v>
      </c>
      <c r="N8" s="76">
        <v>7</v>
      </c>
      <c r="O8" s="82">
        <v>10</v>
      </c>
      <c r="P8" s="52">
        <f>IF(N8=0, "",IF(N8&lt;12.5,(0.353*$S$2)*(12.006+EXP(2.46-0.073*O8+0.125*J8+0.389*N8)),(0.361*$S$2)*(-2.261+EXP(2.69-0.065*O8+0.111*J8+0.361*N8))))</f>
        <v>38.980585222987607</v>
      </c>
      <c r="Q8" s="59">
        <f t="shared" ref="Q8" si="0">IF(P8="", "",(M8/P8)*100)</f>
        <v>139.8131908185419</v>
      </c>
      <c r="R8" s="83">
        <f>IF(I8="", Q8,(I8+Q8))</f>
        <v>139.8131908185419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1.1200000000000001</v>
      </c>
      <c r="K9" s="86">
        <v>150</v>
      </c>
      <c r="L9" s="123">
        <v>50</v>
      </c>
      <c r="M9" s="52">
        <f t="shared" ref="M9:M38" si="4">L9*J9</f>
        <v>56.000000000000007</v>
      </c>
      <c r="N9" s="76">
        <v>7</v>
      </c>
      <c r="O9" s="82">
        <v>10</v>
      </c>
      <c r="P9" s="52">
        <f t="shared" ref="P9:P39" si="5">IF(N9=0, "",IF(N9&lt;12.5,(0.353*$S$2)*(12.006+EXP(2.46-0.073*O9+0.125*J9+0.389*N9)),(0.361*$S$2)*(-2.261+EXP(2.69-0.065*O9+0.111*J9+0.361*N9))))</f>
        <v>39.111114063686685</v>
      </c>
      <c r="Q9" s="59">
        <f t="shared" ref="Q9:Q38" si="6">IF(P9="", "",(M9/P9)*100)</f>
        <v>143.18180737273875</v>
      </c>
      <c r="R9" s="59">
        <f t="shared" ref="R9:R38" si="7">IF(I9="", Q9,(I9+Q9))</f>
        <v>143.18180737273875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1.1100000000000001</v>
      </c>
      <c r="K10" s="86">
        <v>125</v>
      </c>
      <c r="L10" s="123">
        <v>50</v>
      </c>
      <c r="M10" s="52">
        <f t="shared" si="4"/>
        <v>55.500000000000007</v>
      </c>
      <c r="N10" s="76">
        <v>7</v>
      </c>
      <c r="O10" s="82">
        <v>10</v>
      </c>
      <c r="P10" s="52">
        <f t="shared" si="5"/>
        <v>39.067550051786881</v>
      </c>
      <c r="Q10" s="59">
        <f t="shared" si="6"/>
        <v>142.06163408360831</v>
      </c>
      <c r="R10" s="59">
        <f t="shared" si="7"/>
        <v>142.06163408360831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1.1399999999999999</v>
      </c>
      <c r="K11" s="86">
        <v>145</v>
      </c>
      <c r="L11" s="123">
        <v>50</v>
      </c>
      <c r="M11" s="52">
        <f t="shared" si="4"/>
        <v>56.999999999999993</v>
      </c>
      <c r="N11" s="76">
        <v>7</v>
      </c>
      <c r="O11" s="82">
        <v>10</v>
      </c>
      <c r="P11" s="52">
        <f t="shared" si="5"/>
        <v>39.198405622830457</v>
      </c>
      <c r="Q11" s="59">
        <f t="shared" si="6"/>
        <v>145.41407767565244</v>
      </c>
      <c r="R11" s="59">
        <f t="shared" si="7"/>
        <v>145.41407767565244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1.1299999999999999</v>
      </c>
      <c r="K12" s="86">
        <v>190</v>
      </c>
      <c r="L12" s="123">
        <v>50</v>
      </c>
      <c r="M12" s="52">
        <f t="shared" si="4"/>
        <v>56.499999999999993</v>
      </c>
      <c r="N12" s="76">
        <v>7</v>
      </c>
      <c r="O12" s="82">
        <v>10</v>
      </c>
      <c r="P12" s="52">
        <f t="shared" si="5"/>
        <v>39.15473256464989</v>
      </c>
      <c r="Q12" s="59">
        <f t="shared" si="6"/>
        <v>144.29928721058346</v>
      </c>
      <c r="R12" s="59">
        <f t="shared" si="7"/>
        <v>144.29928721058346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1.1499999999999999</v>
      </c>
      <c r="K13" s="86">
        <v>225</v>
      </c>
      <c r="L13" s="123">
        <v>50</v>
      </c>
      <c r="M13" s="52">
        <f t="shared" si="4"/>
        <v>57.499999999999993</v>
      </c>
      <c r="N13" s="76">
        <v>7</v>
      </c>
      <c r="O13" s="82">
        <v>10</v>
      </c>
      <c r="P13" s="52">
        <f t="shared" si="5"/>
        <v>39.242133306467586</v>
      </c>
      <c r="Q13" s="59">
        <f t="shared" si="6"/>
        <v>146.52618284267254</v>
      </c>
      <c r="R13" s="59">
        <f t="shared" si="7"/>
        <v>146.52618284267254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1.1000000000000001</v>
      </c>
      <c r="K14" s="86">
        <v>140</v>
      </c>
      <c r="L14" s="123">
        <v>50</v>
      </c>
      <c r="M14" s="52">
        <f t="shared" si="4"/>
        <v>55.000000000000007</v>
      </c>
      <c r="N14" s="76">
        <v>7</v>
      </c>
      <c r="O14" s="82">
        <v>10</v>
      </c>
      <c r="P14" s="52">
        <f t="shared" si="5"/>
        <v>39.024040460881785</v>
      </c>
      <c r="Q14" s="59">
        <f t="shared" si="6"/>
        <v>140.9387632609</v>
      </c>
      <c r="R14" s="59">
        <f t="shared" si="7"/>
        <v>140.9387632609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1.0900000000000001</v>
      </c>
      <c r="K15" s="86">
        <v>165</v>
      </c>
      <c r="L15" s="123">
        <v>50</v>
      </c>
      <c r="M15" s="52">
        <f t="shared" si="4"/>
        <v>54.500000000000007</v>
      </c>
      <c r="N15" s="76">
        <v>7</v>
      </c>
      <c r="O15" s="82">
        <v>10</v>
      </c>
      <c r="P15" s="52">
        <f t="shared" si="5"/>
        <v>38.980585222987607</v>
      </c>
      <c r="Q15" s="59">
        <f t="shared" si="6"/>
        <v>139.8131908185419</v>
      </c>
      <c r="R15" s="59">
        <f t="shared" si="7"/>
        <v>139.8131908185419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1.08</v>
      </c>
      <c r="K16" s="120">
        <v>130</v>
      </c>
      <c r="L16" s="123">
        <v>50</v>
      </c>
      <c r="M16" s="52">
        <f t="shared" si="4"/>
        <v>54</v>
      </c>
      <c r="N16" s="76">
        <v>7</v>
      </c>
      <c r="O16" s="82">
        <v>10</v>
      </c>
      <c r="P16" s="52">
        <f t="shared" si="5"/>
        <v>38.937184270205542</v>
      </c>
      <c r="Q16" s="59">
        <f t="shared" si="6"/>
        <v>138.68491266668303</v>
      </c>
      <c r="R16" s="59">
        <f t="shared" si="7"/>
        <v>138.68491266668303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1.06</v>
      </c>
      <c r="K17" s="120">
        <v>150</v>
      </c>
      <c r="L17" s="123">
        <v>50</v>
      </c>
      <c r="M17" s="52">
        <f t="shared" si="4"/>
        <v>53</v>
      </c>
      <c r="N17" s="76">
        <v>7</v>
      </c>
      <c r="O17" s="82">
        <v>10</v>
      </c>
      <c r="P17" s="52">
        <f t="shared" si="5"/>
        <v>38.850544948806402</v>
      </c>
      <c r="Q17" s="59">
        <f t="shared" si="6"/>
        <v>136.42022285617466</v>
      </c>
      <c r="R17" s="59">
        <f t="shared" si="7"/>
        <v>136.42022285617466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1.0900000000000001</v>
      </c>
      <c r="K18" s="120">
        <v>160</v>
      </c>
      <c r="L18" s="123">
        <v>50</v>
      </c>
      <c r="M18" s="52">
        <f t="shared" si="4"/>
        <v>54.500000000000007</v>
      </c>
      <c r="N18" s="76">
        <v>6.9</v>
      </c>
      <c r="O18" s="82">
        <v>10</v>
      </c>
      <c r="P18" s="52">
        <f t="shared" si="5"/>
        <v>37.655052015525186</v>
      </c>
      <c r="Q18" s="59">
        <f t="shared" si="6"/>
        <v>144.73489500832358</v>
      </c>
      <c r="R18" s="59">
        <f t="shared" si="7"/>
        <v>144.73489500832358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1.1100000000000001</v>
      </c>
      <c r="K19" s="120">
        <v>200</v>
      </c>
      <c r="L19" s="123">
        <v>50</v>
      </c>
      <c r="M19" s="52">
        <f t="shared" si="4"/>
        <v>55.500000000000007</v>
      </c>
      <c r="N19" s="76">
        <v>6.9</v>
      </c>
      <c r="O19" s="82">
        <v>10</v>
      </c>
      <c r="P19" s="52">
        <f t="shared" si="5"/>
        <v>37.738698865560494</v>
      </c>
      <c r="Q19" s="59">
        <f t="shared" si="6"/>
        <v>147.06389374395755</v>
      </c>
      <c r="R19" s="59">
        <f t="shared" si="7"/>
        <v>147.06389374395755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1.1499999999999999</v>
      </c>
      <c r="K20" s="120">
        <v>180</v>
      </c>
      <c r="L20" s="123">
        <v>50</v>
      </c>
      <c r="M20" s="52">
        <f t="shared" si="4"/>
        <v>57.499999999999993</v>
      </c>
      <c r="N20" s="76">
        <v>6.9</v>
      </c>
      <c r="O20" s="82">
        <v>10</v>
      </c>
      <c r="P20" s="52">
        <f t="shared" si="5"/>
        <v>37.906621225951163</v>
      </c>
      <c r="Q20" s="59">
        <f t="shared" si="6"/>
        <v>151.6885392060083</v>
      </c>
      <c r="R20" s="59">
        <f t="shared" si="7"/>
        <v>151.6885392060083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1.2</v>
      </c>
      <c r="K21" s="120">
        <v>160</v>
      </c>
      <c r="L21" s="123">
        <v>50</v>
      </c>
      <c r="M21" s="52">
        <f t="shared" si="4"/>
        <v>60</v>
      </c>
      <c r="N21" s="76">
        <v>6.9</v>
      </c>
      <c r="O21" s="82">
        <v>10</v>
      </c>
      <c r="P21" s="52">
        <f t="shared" si="5"/>
        <v>38.117708331185149</v>
      </c>
      <c r="Q21" s="59">
        <f t="shared" si="6"/>
        <v>157.40715438265826</v>
      </c>
      <c r="R21" s="59">
        <f t="shared" si="7"/>
        <v>157.40715438265826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1.0900000000000001</v>
      </c>
      <c r="K22" s="120">
        <v>150</v>
      </c>
      <c r="L22" s="123">
        <v>50</v>
      </c>
      <c r="M22" s="52">
        <f t="shared" si="4"/>
        <v>54.500000000000007</v>
      </c>
      <c r="N22" s="76">
        <v>6.9</v>
      </c>
      <c r="O22" s="82">
        <v>10</v>
      </c>
      <c r="P22" s="52">
        <f t="shared" si="5"/>
        <v>37.655052015525186</v>
      </c>
      <c r="Q22" s="59">
        <f t="shared" si="6"/>
        <v>144.73489500832358</v>
      </c>
      <c r="R22" s="59">
        <f t="shared" si="7"/>
        <v>144.73489500832358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1.1499999999999999</v>
      </c>
      <c r="K23" s="120">
        <v>155</v>
      </c>
      <c r="L23" s="123">
        <v>50</v>
      </c>
      <c r="M23" s="52">
        <f t="shared" si="4"/>
        <v>57.499999999999993</v>
      </c>
      <c r="N23" s="76">
        <v>6.9</v>
      </c>
      <c r="O23" s="82">
        <v>10</v>
      </c>
      <c r="P23" s="52">
        <f t="shared" si="5"/>
        <v>37.906621225951163</v>
      </c>
      <c r="Q23" s="59">
        <f t="shared" si="6"/>
        <v>151.6885392060083</v>
      </c>
      <c r="R23" s="59">
        <f t="shared" si="7"/>
        <v>151.6885392060083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1.1299999999999999</v>
      </c>
      <c r="K24" s="120">
        <v>130</v>
      </c>
      <c r="L24" s="123">
        <v>50</v>
      </c>
      <c r="M24" s="52">
        <f t="shared" si="4"/>
        <v>56.499999999999993</v>
      </c>
      <c r="N24" s="76">
        <v>6.9</v>
      </c>
      <c r="O24" s="82">
        <v>10</v>
      </c>
      <c r="P24" s="52">
        <f t="shared" si="5"/>
        <v>37.822555094335264</v>
      </c>
      <c r="Q24" s="59">
        <f t="shared" si="6"/>
        <v>149.38176402699477</v>
      </c>
      <c r="R24" s="59">
        <f t="shared" si="7"/>
        <v>149.38176402699477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1.06</v>
      </c>
      <c r="K25" s="120">
        <v>145</v>
      </c>
      <c r="L25" s="123">
        <v>50</v>
      </c>
      <c r="M25" s="52">
        <f t="shared" si="4"/>
        <v>53</v>
      </c>
      <c r="N25" s="76">
        <v>6.9</v>
      </c>
      <c r="O25" s="82">
        <v>10</v>
      </c>
      <c r="P25" s="52">
        <f t="shared" si="5"/>
        <v>37.52997318235591</v>
      </c>
      <c r="Q25" s="59">
        <f t="shared" si="6"/>
        <v>141.22045795896562</v>
      </c>
      <c r="R25" s="59">
        <f t="shared" si="7"/>
        <v>141.22045795896562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1.0900000000000001</v>
      </c>
      <c r="K26" s="120">
        <v>190</v>
      </c>
      <c r="L26" s="123">
        <v>50</v>
      </c>
      <c r="M26" s="52">
        <f t="shared" si="4"/>
        <v>54.500000000000007</v>
      </c>
      <c r="N26" s="76">
        <v>6.9</v>
      </c>
      <c r="O26" s="82">
        <v>10</v>
      </c>
      <c r="P26" s="52">
        <f t="shared" si="5"/>
        <v>37.655052015525186</v>
      </c>
      <c r="Q26" s="59">
        <f t="shared" si="6"/>
        <v>144.73489500832358</v>
      </c>
      <c r="R26" s="59">
        <f t="shared" si="7"/>
        <v>144.73489500832358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1.0900000000000001</v>
      </c>
      <c r="K27" s="120">
        <v>155</v>
      </c>
      <c r="L27" s="123">
        <v>50</v>
      </c>
      <c r="M27" s="52">
        <f t="shared" si="4"/>
        <v>54.500000000000007</v>
      </c>
      <c r="N27" s="76">
        <v>6.9</v>
      </c>
      <c r="O27" s="82">
        <v>10</v>
      </c>
      <c r="P27" s="52">
        <f t="shared" si="5"/>
        <v>37.655052015525186</v>
      </c>
      <c r="Q27" s="59">
        <f t="shared" si="6"/>
        <v>144.73489500832358</v>
      </c>
      <c r="R27" s="59">
        <f t="shared" si="7"/>
        <v>144.73489500832358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1.06</v>
      </c>
      <c r="K28" s="120">
        <v>170</v>
      </c>
      <c r="L28" s="123">
        <v>50</v>
      </c>
      <c r="M28" s="52">
        <f t="shared" si="4"/>
        <v>53</v>
      </c>
      <c r="N28" s="76">
        <v>6.9</v>
      </c>
      <c r="O28" s="82">
        <v>10</v>
      </c>
      <c r="P28" s="52">
        <f t="shared" si="5"/>
        <v>37.52997318235591</v>
      </c>
      <c r="Q28" s="59">
        <f t="shared" si="6"/>
        <v>141.22045795896562</v>
      </c>
      <c r="R28" s="59">
        <f t="shared" si="7"/>
        <v>141.22045795896562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1.02</v>
      </c>
      <c r="K29" s="120">
        <v>165</v>
      </c>
      <c r="L29" s="123">
        <v>50</v>
      </c>
      <c r="M29" s="52">
        <f t="shared" si="4"/>
        <v>51</v>
      </c>
      <c r="N29" s="76">
        <v>6.9</v>
      </c>
      <c r="O29" s="82">
        <v>9</v>
      </c>
      <c r="P29" s="52">
        <f t="shared" si="5"/>
        <v>39.872564842093055</v>
      </c>
      <c r="Q29" s="59">
        <f t="shared" si="6"/>
        <v>127.90749780450498</v>
      </c>
      <c r="R29" s="59">
        <f t="shared" si="7"/>
        <v>127.90749780450498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1.06</v>
      </c>
      <c r="K30" s="120">
        <v>155</v>
      </c>
      <c r="L30" s="123">
        <v>50</v>
      </c>
      <c r="M30" s="52">
        <f t="shared" si="4"/>
        <v>53</v>
      </c>
      <c r="N30" s="76">
        <v>7</v>
      </c>
      <c r="O30" s="82">
        <v>9</v>
      </c>
      <c r="P30" s="52">
        <f t="shared" si="5"/>
        <v>41.47176262556048</v>
      </c>
      <c r="Q30" s="59">
        <f t="shared" si="6"/>
        <v>127.79779938105227</v>
      </c>
      <c r="R30" s="59">
        <f t="shared" si="7"/>
        <v>127.79779938105227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1.03</v>
      </c>
      <c r="K31" s="120">
        <v>160</v>
      </c>
      <c r="L31" s="123">
        <v>50</v>
      </c>
      <c r="M31" s="52">
        <f t="shared" si="4"/>
        <v>51.5</v>
      </c>
      <c r="N31" s="76">
        <v>7</v>
      </c>
      <c r="O31" s="82">
        <v>9</v>
      </c>
      <c r="P31" s="52">
        <f t="shared" si="5"/>
        <v>41.332397930336128</v>
      </c>
      <c r="Q31" s="59">
        <f t="shared" si="6"/>
        <v>124.59959397178189</v>
      </c>
      <c r="R31" s="59">
        <f t="shared" si="7"/>
        <v>124.59959397178189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1.08</v>
      </c>
      <c r="K32" s="120">
        <v>210</v>
      </c>
      <c r="L32" s="123">
        <v>50</v>
      </c>
      <c r="M32" s="52">
        <f t="shared" si="4"/>
        <v>54</v>
      </c>
      <c r="N32" s="76">
        <v>7</v>
      </c>
      <c r="O32" s="82">
        <v>9</v>
      </c>
      <c r="P32" s="52">
        <f t="shared" si="5"/>
        <v>41.564963189287063</v>
      </c>
      <c r="Q32" s="59">
        <f t="shared" si="6"/>
        <v>129.91711253077193</v>
      </c>
      <c r="R32" s="59">
        <f t="shared" si="7"/>
        <v>129.91711253077193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0.99</v>
      </c>
      <c r="K33" s="120">
        <v>195</v>
      </c>
      <c r="L33" s="123">
        <v>50</v>
      </c>
      <c r="M33" s="52">
        <f t="shared" si="4"/>
        <v>49.5</v>
      </c>
      <c r="N33" s="76">
        <v>7</v>
      </c>
      <c r="O33" s="82">
        <v>9</v>
      </c>
      <c r="P33" s="52">
        <f t="shared" si="5"/>
        <v>41.147389437351116</v>
      </c>
      <c r="Q33" s="59">
        <f t="shared" si="6"/>
        <v>120.29924784260284</v>
      </c>
      <c r="R33" s="59">
        <f t="shared" si="7"/>
        <v>120.29924784260284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1.06</v>
      </c>
      <c r="K34" s="120">
        <v>180</v>
      </c>
      <c r="L34" s="123">
        <v>50</v>
      </c>
      <c r="M34" s="52">
        <f t="shared" si="4"/>
        <v>53</v>
      </c>
      <c r="N34" s="76">
        <v>7</v>
      </c>
      <c r="O34" s="82">
        <v>9</v>
      </c>
      <c r="P34" s="52">
        <f t="shared" si="5"/>
        <v>41.47176262556048</v>
      </c>
      <c r="Q34" s="59">
        <f t="shared" si="6"/>
        <v>127.79779938105227</v>
      </c>
      <c r="R34" s="59">
        <f t="shared" si="7"/>
        <v>127.79779938105227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1.02</v>
      </c>
      <c r="K35" s="120">
        <v>160</v>
      </c>
      <c r="L35" s="123">
        <v>50</v>
      </c>
      <c r="M35" s="52">
        <f t="shared" si="4"/>
        <v>51</v>
      </c>
      <c r="N35" s="76">
        <v>7</v>
      </c>
      <c r="O35" s="82">
        <v>9</v>
      </c>
      <c r="P35" s="52">
        <f t="shared" si="5"/>
        <v>41.286059048258196</v>
      </c>
      <c r="Q35" s="59">
        <f t="shared" si="6"/>
        <v>123.52838022245581</v>
      </c>
      <c r="R35" s="59">
        <f t="shared" si="7"/>
        <v>123.52838022245581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1.08</v>
      </c>
      <c r="K36" s="120">
        <v>150</v>
      </c>
      <c r="L36" s="123">
        <v>50</v>
      </c>
      <c r="M36" s="52">
        <f t="shared" si="4"/>
        <v>54</v>
      </c>
      <c r="N36" s="76">
        <v>7</v>
      </c>
      <c r="O36" s="82">
        <v>9</v>
      </c>
      <c r="P36" s="52">
        <f t="shared" si="5"/>
        <v>41.564963189287063</v>
      </c>
      <c r="Q36" s="59">
        <f t="shared" si="6"/>
        <v>129.91711253077193</v>
      </c>
      <c r="R36" s="59">
        <f t="shared" si="7"/>
        <v>129.91711253077193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1.04</v>
      </c>
      <c r="K37" s="120">
        <v>135</v>
      </c>
      <c r="L37" s="123">
        <v>50</v>
      </c>
      <c r="M37" s="52">
        <f t="shared" si="4"/>
        <v>52</v>
      </c>
      <c r="N37" s="76">
        <v>7</v>
      </c>
      <c r="O37" s="82">
        <v>9</v>
      </c>
      <c r="P37" s="52">
        <f t="shared" si="5"/>
        <v>41.378794772233974</v>
      </c>
      <c r="Q37" s="59">
        <f t="shared" si="6"/>
        <v>125.66823245149972</v>
      </c>
      <c r="R37" s="59">
        <f t="shared" si="7"/>
        <v>125.66823245149972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1.05</v>
      </c>
      <c r="K38" s="121">
        <v>140</v>
      </c>
      <c r="L38" s="124">
        <v>50</v>
      </c>
      <c r="M38" s="92">
        <f t="shared" si="4"/>
        <v>52.5</v>
      </c>
      <c r="N38" s="93">
        <v>7</v>
      </c>
      <c r="O38" s="94">
        <v>9</v>
      </c>
      <c r="P38" s="92">
        <f t="shared" si="5"/>
        <v>41.425249646446829</v>
      </c>
      <c r="Q38" s="96">
        <f t="shared" si="6"/>
        <v>126.73429960730023</v>
      </c>
      <c r="R38" s="96">
        <f t="shared" si="7"/>
        <v>126.73429960730023</v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2024-11-08T19:29:23Z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