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20" yWindow="-120" windowWidth="23256" windowHeight="13176"/>
  </bookViews>
  <sheets>
    <sheet name="Turbidity" sheetId="1" r:id="rId1"/>
    <sheet name="CT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9" i="2"/>
  <c r="M9" l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8"/>
  <c r="H9"/>
  <c r="H10"/>
  <c r="H11"/>
  <c r="H12"/>
  <c r="H13"/>
  <c r="I13" s="1"/>
  <c r="H14"/>
  <c r="H15"/>
  <c r="H16"/>
  <c r="H17"/>
  <c r="I17" s="1"/>
  <c r="H18"/>
  <c r="H19"/>
  <c r="H20"/>
  <c r="H21"/>
  <c r="I21" s="1"/>
  <c r="H22"/>
  <c r="H23"/>
  <c r="H24"/>
  <c r="H25"/>
  <c r="I25" s="1"/>
  <c r="H26"/>
  <c r="H27"/>
  <c r="H28"/>
  <c r="H29"/>
  <c r="I29" s="1"/>
  <c r="H30"/>
  <c r="H31"/>
  <c r="I31" s="1"/>
  <c r="H32"/>
  <c r="H33"/>
  <c r="H34"/>
  <c r="H35"/>
  <c r="I35" s="1"/>
  <c r="H36"/>
  <c r="H37"/>
  <c r="I37" s="1"/>
  <c r="H38"/>
  <c r="P9"/>
  <c r="Q9" s="1"/>
  <c r="P10"/>
  <c r="Q10" s="1"/>
  <c r="P11"/>
  <c r="Q11" s="1"/>
  <c r="P12"/>
  <c r="P13"/>
  <c r="Q13" s="1"/>
  <c r="P14"/>
  <c r="Q14" s="1"/>
  <c r="P15"/>
  <c r="P16"/>
  <c r="P17"/>
  <c r="Q17" s="1"/>
  <c r="P18"/>
  <c r="P19"/>
  <c r="Q19" s="1"/>
  <c r="P20"/>
  <c r="P21"/>
  <c r="Q21" s="1"/>
  <c r="P22"/>
  <c r="Q22" s="1"/>
  <c r="P23"/>
  <c r="Q23" s="1"/>
  <c r="P24"/>
  <c r="P25"/>
  <c r="Q25" s="1"/>
  <c r="P26"/>
  <c r="Q26" s="1"/>
  <c r="P27"/>
  <c r="Q27" s="1"/>
  <c r="P28"/>
  <c r="P29"/>
  <c r="Q29" s="1"/>
  <c r="P30"/>
  <c r="Q30" s="1"/>
  <c r="P31"/>
  <c r="P32"/>
  <c r="P33"/>
  <c r="Q33" s="1"/>
  <c r="P34"/>
  <c r="Q34" s="1"/>
  <c r="P35"/>
  <c r="Q35" s="1"/>
  <c r="P36"/>
  <c r="P37"/>
  <c r="Q37" s="1"/>
  <c r="P38"/>
  <c r="H8"/>
  <c r="P8"/>
  <c r="Q8" s="1"/>
  <c r="I10"/>
  <c r="I11"/>
  <c r="I12"/>
  <c r="I14"/>
  <c r="I15"/>
  <c r="I16"/>
  <c r="I18"/>
  <c r="I19"/>
  <c r="I20"/>
  <c r="I22"/>
  <c r="I23"/>
  <c r="I24"/>
  <c r="I26"/>
  <c r="I27"/>
  <c r="I28"/>
  <c r="I30"/>
  <c r="I32"/>
  <c r="I33"/>
  <c r="I34"/>
  <c r="I36"/>
  <c r="I3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8"/>
  <c r="Q31" l="1"/>
  <c r="Q18"/>
  <c r="Q15"/>
  <c r="Q38"/>
  <c r="R38" s="1"/>
  <c r="S38" s="1"/>
  <c r="I9"/>
  <c r="Q36"/>
  <c r="R36" s="1"/>
  <c r="S36" s="1"/>
  <c r="Q32"/>
  <c r="R32" s="1"/>
  <c r="S32" s="1"/>
  <c r="Q28"/>
  <c r="R28" s="1"/>
  <c r="S28" s="1"/>
  <c r="Q24"/>
  <c r="R24" s="1"/>
  <c r="S24" s="1"/>
  <c r="Q20"/>
  <c r="R20" s="1"/>
  <c r="S20" s="1"/>
  <c r="Q16"/>
  <c r="R16" s="1"/>
  <c r="S16" s="1"/>
  <c r="Q12"/>
  <c r="R12" s="1"/>
  <c r="S12" s="1"/>
  <c r="I8"/>
  <c r="R8" s="1"/>
  <c r="S8" s="1"/>
  <c r="R37"/>
  <c r="S37" s="1"/>
  <c r="R35"/>
  <c r="S35" s="1"/>
  <c r="R33"/>
  <c r="S33" s="1"/>
  <c r="R31"/>
  <c r="S31" s="1"/>
  <c r="R29"/>
  <c r="S29" s="1"/>
  <c r="R27"/>
  <c r="S27" s="1"/>
  <c r="R25"/>
  <c r="S25" s="1"/>
  <c r="R23"/>
  <c r="S23" s="1"/>
  <c r="R21"/>
  <c r="S21" s="1"/>
  <c r="R19"/>
  <c r="S19" s="1"/>
  <c r="R17"/>
  <c r="S17" s="1"/>
  <c r="R15"/>
  <c r="S15" s="1"/>
  <c r="R13"/>
  <c r="S13" s="1"/>
  <c r="R11"/>
  <c r="S11" s="1"/>
  <c r="R34"/>
  <c r="S34" s="1"/>
  <c r="R30"/>
  <c r="S30" s="1"/>
  <c r="R26"/>
  <c r="S26" s="1"/>
  <c r="R22"/>
  <c r="S22" s="1"/>
  <c r="R18"/>
  <c r="S18" s="1"/>
  <c r="R14"/>
  <c r="S14" s="1"/>
  <c r="R10"/>
  <c r="S10" s="1"/>
  <c r="R9"/>
  <c r="S9" s="1"/>
</calcChain>
</file>

<file path=xl/sharedStrings.xml><?xml version="1.0" encoding="utf-8"?>
<sst xmlns="http://schemas.openxmlformats.org/spreadsheetml/2006/main" count="86" uniqueCount="67">
  <si>
    <t>OHA - Drinking Water Program -Turbidity Monitoring Report Form</t>
  </si>
  <si>
    <t>County:</t>
  </si>
  <si>
    <t>Conventional or Direct Filtration</t>
  </si>
  <si>
    <t>Month/Year:</t>
  </si>
  <si>
    <t>System Name:</t>
  </si>
  <si>
    <t>ID#: 41</t>
  </si>
  <si>
    <t>WTP :  TP -</t>
  </si>
  <si>
    <t>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</si>
  <si>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</si>
  <si>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</si>
  <si>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</si>
  <si>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</si>
  <si>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</si>
  <si>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</si>
  <si>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</si>
  <si>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2"/>
      </rPr>
      <t>1</t>
    </r>
    <r>
      <rPr>
        <sz val="11"/>
        <color rgb="FF000000"/>
        <rFont val="Arial2"/>
      </rPr>
      <t xml:space="preserve"> [NTU]</t>
    </r>
  </si>
  <si>
    <t>Monthly Summary (Answer Yes or No)</t>
  </si>
  <si>
    <t>95% of daily turbidity readings ≤ 0.3 NTU?</t>
  </si>
  <si>
    <t>CT's met everyday?
 (see back)</t>
  </si>
  <si>
    <r>
      <t>All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residual at entry point ≥ 0.2 mg/l?</t>
    </r>
  </si>
  <si>
    <t>All daily turbidity readings ≤ 1 NTU?</t>
  </si>
  <si>
    <r>
      <t>All turbidity readings &lt; IFE</t>
    </r>
    <r>
      <rPr>
        <vertAlign val="superscript"/>
        <sz val="11"/>
        <color rgb="FF000000"/>
        <rFont val="Arial2"/>
      </rPr>
      <t xml:space="preserve">2 </t>
    </r>
    <r>
      <rPr>
        <sz val="11"/>
        <color rgb="FF000000"/>
        <rFont val="Arial2"/>
      </rPr>
      <t>triggers?</t>
    </r>
  </si>
  <si>
    <t>OHA - Drinking Water Program - Surface Water Quality Data Form</t>
  </si>
  <si>
    <t>WTP- :</t>
  </si>
  <si>
    <r>
      <rPr>
        <b/>
        <i/>
        <sz val="10"/>
        <color rgb="FF000000"/>
        <rFont val="Arial2"/>
      </rPr>
      <t>Giardia</t>
    </r>
    <r>
      <rPr>
        <b/>
        <sz val="10"/>
        <color rgb="FF000000"/>
        <rFont val="Arial2"/>
      </rPr>
      <t xml:space="preserve"> Log Inactivation Req'd:</t>
    </r>
  </si>
  <si>
    <t>Pre-Chlorination Segment</t>
  </si>
  <si>
    <t>Post-Chlorination Segment</t>
  </si>
  <si>
    <t>Total</t>
  </si>
  <si>
    <t>Date / Time</t>
  </si>
  <si>
    <r>
      <t>Min. free chlorine residual after pre-chlorinat</t>
    </r>
    <r>
      <rPr>
        <vertAlign val="superscript"/>
        <sz val="11"/>
        <color rgb="FF000000"/>
        <rFont val="Arial2"/>
      </rPr>
      <t>n</t>
    </r>
    <r>
      <rPr>
        <sz val="11"/>
        <color rgb="FF000000"/>
        <rFont val="Arial2"/>
      </rPr>
      <t xml:space="preserve"> ( </t>
    </r>
    <r>
      <rPr>
        <b/>
        <sz val="11"/>
        <color rgb="FF000000"/>
        <rFont val="Arial2"/>
      </rPr>
      <t>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</si>
  <si>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(Pre)</t>
  </si>
  <si>
    <r>
      <t>Contact time (Pre)      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</si>
  <si>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t>Highest pH (Pre)</t>
  </si>
  <si>
    <t>Lowest temp (Pre)</t>
  </si>
  <si>
    <t>Percent log inactivation achieved (Pre)</t>
  </si>
  <si>
    <r>
      <t>Min. free chlorine residual after post-chlorinat</t>
    </r>
    <r>
      <rPr>
        <vertAlign val="superscript"/>
        <sz val="11"/>
        <color rgb="FF000000"/>
        <rFont val="Arial2"/>
      </rPr>
      <t xml:space="preserve">n </t>
    </r>
    <r>
      <rPr>
        <sz val="11"/>
        <color rgb="FF000000"/>
        <rFont val="Arial2"/>
      </rPr>
      <t>(</t>
    </r>
    <r>
      <rPr>
        <b/>
        <sz val="11"/>
        <color rgb="FF000000"/>
        <rFont val="Arial2"/>
      </rPr>
      <t xml:space="preserve"> 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</si>
  <si>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(Post)</t>
  </si>
  <si>
    <t>Highest pH (Post)</t>
  </si>
  <si>
    <t>Lowest temp (Post)</t>
  </si>
  <si>
    <t>[ppm or mg/L]</t>
  </si>
  <si>
    <t>[GPM]</t>
  </si>
  <si>
    <t>[minutes]</t>
  </si>
  <si>
    <t>C X T</t>
  </si>
  <si>
    <t>[° C]</t>
  </si>
  <si>
    <t>formula</t>
  </si>
  <si>
    <t>[%]</t>
  </si>
  <si>
    <t>Yes/No</t>
  </si>
  <si>
    <t>Revised August 2012</t>
  </si>
  <si>
    <r>
      <t>Actual CT</t>
    </r>
    <r>
      <rPr>
        <vertAlign val="subscript"/>
        <sz val="11"/>
        <color rgb="FF000000"/>
        <rFont val="Arial2"/>
      </rPr>
      <t>Post</t>
    </r>
  </si>
  <si>
    <r>
      <t>Required CT</t>
    </r>
    <r>
      <rPr>
        <vertAlign val="subscript"/>
        <sz val="11"/>
        <color rgb="FF000000"/>
        <rFont val="Arial2"/>
      </rPr>
      <t>Post</t>
    </r>
    <r>
      <rPr>
        <sz val="11"/>
        <color rgb="FF000000"/>
        <rFont val="Arial2"/>
      </rPr>
      <t xml:space="preserve"> (Total)</t>
    </r>
  </si>
  <si>
    <r>
      <t>Actual CT</t>
    </r>
    <r>
      <rPr>
        <vertAlign val="subscript"/>
        <sz val="11"/>
        <color rgb="FF000000"/>
        <rFont val="Arial2"/>
      </rPr>
      <t>Pre</t>
    </r>
  </si>
  <si>
    <r>
      <t>Required CT</t>
    </r>
    <r>
      <rPr>
        <vertAlign val="subscript"/>
        <sz val="11"/>
        <color rgb="FF000000"/>
        <rFont val="Arial2"/>
      </rPr>
      <t>Pre</t>
    </r>
    <r>
      <rPr>
        <sz val="11"/>
        <color rgb="FF000000"/>
        <rFont val="Arial2"/>
      </rPr>
      <t xml:space="preserve"> (Total)</t>
    </r>
  </si>
  <si>
    <r>
      <rPr>
        <b/>
        <vertAlign val="superscript"/>
        <sz val="10"/>
        <color rgb="FF000000"/>
        <rFont val="Arial2"/>
      </rPr>
      <t xml:space="preserve">1  </t>
    </r>
    <r>
      <rPr>
        <sz val="10"/>
        <color rgb="FF000000"/>
        <rFont val="Arial2"/>
      </rPr>
      <t xml:space="preserve">Including continuous NTU data, if applicable.              </t>
    </r>
    <r>
      <rPr>
        <b/>
        <vertAlign val="superscript"/>
        <sz val="10"/>
        <color rgb="FF000000"/>
        <rFont val="Arial2"/>
      </rPr>
      <t>2</t>
    </r>
    <r>
      <rPr>
        <sz val="10"/>
        <color rgb="FF000000"/>
        <rFont val="Arial2"/>
      </rPr>
      <t xml:space="preserve"> IFE = Individ. Filter Effl. (333-061-0040(1)(e)(B&amp;C))</t>
    </r>
  </si>
  <si>
    <r>
      <t>Percent log inactivation achieved (Post)</t>
    </r>
    <r>
      <rPr>
        <vertAlign val="superscript"/>
        <sz val="11"/>
        <color rgb="FF000000"/>
        <rFont val="Arial2"/>
      </rPr>
      <t>4</t>
    </r>
  </si>
  <si>
    <r>
      <t>Contact time (Post)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</si>
  <si>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r>
      <t>CT met?</t>
    </r>
    <r>
      <rPr>
        <b/>
        <vertAlign val="superscript"/>
        <sz val="11"/>
        <color rgb="FF000000"/>
        <rFont val="Arial2"/>
      </rPr>
      <t>3</t>
    </r>
  </si>
  <si>
    <t>Total percent of required log inactivation achieved</t>
  </si>
  <si>
    <r>
      <rPr>
        <b/>
        <vertAlign val="superscript"/>
        <sz val="11"/>
        <color rgb="FF000000"/>
        <rFont val="Arial2"/>
      </rPr>
      <t>4</t>
    </r>
    <r>
      <rPr>
        <sz val="11"/>
        <color rgb="FF000000"/>
        <rFont val="Arial2"/>
      </rPr>
      <t xml:space="preserve"> At least 0.5-log </t>
    </r>
    <r>
      <rPr>
        <i/>
        <sz val="11"/>
        <color rgb="FF000000"/>
        <rFont val="Arial2"/>
      </rPr>
      <t>Giardia</t>
    </r>
    <r>
      <rPr>
        <sz val="11"/>
        <color rgb="FF000000"/>
        <rFont val="Arial2"/>
      </rPr>
      <t xml:space="preserve"> inactivation must occur after filtration.  OAR 333-061-0050(4)(c)(D)</t>
    </r>
  </si>
  <si>
    <r>
      <rPr>
        <b/>
        <vertAlign val="superscript"/>
        <sz val="11"/>
        <color rgb="FF000000"/>
        <rFont val="Arial2"/>
      </rPr>
      <t>3</t>
    </r>
    <r>
      <rPr>
        <sz val="11"/>
        <color rgb="FF000000"/>
        <rFont val="Arial2"/>
      </rPr>
      <t xml:space="preserve"> If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at entry point is less than 0.2 </t>
    </r>
    <r>
      <rPr>
        <vertAlign val="superscript"/>
        <sz val="11"/>
        <color rgb="FF000000"/>
        <rFont val="Arial2"/>
      </rPr>
      <t>mg</t>
    </r>
    <r>
      <rPr>
        <sz val="11"/>
        <color rgb="FF000000"/>
        <rFont val="Arial2"/>
      </rPr>
      <t>/</t>
    </r>
    <r>
      <rPr>
        <vertAlign val="subscript"/>
        <sz val="11"/>
        <color rgb="FF000000"/>
        <rFont val="Arial2"/>
      </rPr>
      <t>L</t>
    </r>
    <r>
      <rPr>
        <sz val="11"/>
        <color rgb="FF000000"/>
        <rFont val="Arial2"/>
      </rPr>
      <t xml:space="preserve"> or CT not met, notify DWP within 24 hours.</t>
    </r>
  </si>
  <si>
    <t>Colton, City of</t>
  </si>
  <si>
    <t>00202</t>
  </si>
  <si>
    <t>Colton Water District</t>
  </si>
  <si>
    <t>I:\DWS\FS\WS Info\Clackamas\Colton - 00202\MORs\CT form template for Colton - excel</t>
  </si>
  <si>
    <t>yes</t>
  </si>
  <si>
    <t xml:space="preserve">Peter Dostert 6574 </t>
  </si>
  <si>
    <t xml:space="preserve">  </t>
  </si>
  <si>
    <t>clackamas</t>
  </si>
</sst>
</file>

<file path=xl/styles.xml><?xml version="1.0" encoding="utf-8"?>
<styleSheet xmlns="http://schemas.openxmlformats.org/spreadsheetml/2006/main">
  <numFmts count="5">
    <numFmt numFmtId="164" formatCode="0.0"/>
    <numFmt numFmtId="165" formatCode="h&quot;:&quot;mm;@"/>
    <numFmt numFmtId="166" formatCode="[$-409]mmm\-yy"/>
    <numFmt numFmtId="167" formatCode="[$$-409]#,##0.00;[Red]&quot;-&quot;[$$-409]#,##0.00"/>
    <numFmt numFmtId="168" formatCode="0.000"/>
  </numFmts>
  <fonts count="40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Arial2"/>
    </font>
    <font>
      <b/>
      <sz val="11"/>
      <color rgb="FF000000"/>
      <name val="Arial2"/>
    </font>
    <font>
      <b/>
      <sz val="10"/>
      <color rgb="FF000000"/>
      <name val="Arial2"/>
    </font>
    <font>
      <sz val="11"/>
      <color rgb="FF000000"/>
      <name val="Arial2"/>
    </font>
    <font>
      <vertAlign val="superscript"/>
      <sz val="11"/>
      <color rgb="FF000000"/>
      <name val="Arial2"/>
    </font>
    <font>
      <sz val="12"/>
      <color rgb="FF000000"/>
      <name val="Arial2"/>
    </font>
    <font>
      <vertAlign val="subscript"/>
      <sz val="11"/>
      <color rgb="FF000000"/>
      <name val="Arial2"/>
    </font>
    <font>
      <b/>
      <vertAlign val="superscript"/>
      <sz val="10"/>
      <color rgb="FF000000"/>
      <name val="Arial2"/>
    </font>
    <font>
      <b/>
      <i/>
      <sz val="10"/>
      <color rgb="FF000000"/>
      <name val="Arial2"/>
    </font>
    <font>
      <b/>
      <vertAlign val="superscript"/>
      <sz val="11"/>
      <color rgb="FF000000"/>
      <name val="Arial2"/>
    </font>
    <font>
      <strike/>
      <sz val="11"/>
      <color rgb="FF000000"/>
      <name val="Arial2"/>
    </font>
    <font>
      <u/>
      <sz val="11"/>
      <color rgb="FF000000"/>
      <name val="Arial2"/>
    </font>
    <font>
      <sz val="11"/>
      <name val="Calibri"/>
      <family val="2"/>
    </font>
    <font>
      <i/>
      <sz val="11"/>
      <color rgb="FF000000"/>
      <name val="Arial2"/>
    </font>
    <font>
      <b/>
      <sz val="10"/>
      <name val="Arial2"/>
    </font>
    <font>
      <b/>
      <sz val="11"/>
      <name val="Arial2"/>
    </font>
    <font>
      <sz val="11"/>
      <name val="Arial2"/>
    </font>
    <font>
      <sz val="9"/>
      <color rgb="FF000000"/>
      <name val="Arial1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99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99CCFF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</borders>
  <cellStyleXfs count="47">
    <xf numFmtId="0" fontId="0" fillId="0" borderId="0"/>
    <xf numFmtId="0" fontId="19" fillId="0" borderId="0" applyNumberFormat="0" applyBorder="0" applyProtection="0"/>
    <xf numFmtId="0" fontId="10" fillId="0" borderId="3" applyNumberFormat="0" applyProtection="0"/>
    <xf numFmtId="0" fontId="11" fillId="0" borderId="4" applyNumberFormat="0" applyProtection="0"/>
    <xf numFmtId="0" fontId="12" fillId="0" borderId="5" applyNumberFormat="0" applyProtection="0"/>
    <xf numFmtId="0" fontId="12" fillId="0" borderId="0" applyNumberFormat="0" applyBorder="0" applyProtection="0"/>
    <xf numFmtId="0" fontId="8" fillId="4" borderId="0" applyNumberFormat="0" applyBorder="0" applyProtection="0"/>
    <xf numFmtId="0" fontId="4" fillId="3" borderId="0" applyNumberFormat="0" applyBorder="0" applyProtection="0"/>
    <xf numFmtId="0" fontId="15" fillId="22" borderId="0" applyNumberFormat="0" applyBorder="0" applyProtection="0"/>
    <xf numFmtId="0" fontId="13" fillId="7" borderId="1" applyNumberFormat="0" applyProtection="0"/>
    <xf numFmtId="0" fontId="17" fillId="20" borderId="8" applyNumberFormat="0" applyProtection="0"/>
    <xf numFmtId="0" fontId="5" fillId="20" borderId="1" applyNumberFormat="0" applyProtection="0"/>
    <xf numFmtId="0" fontId="14" fillId="0" borderId="6" applyNumberFormat="0" applyProtection="0"/>
    <xf numFmtId="0" fontId="6" fillId="21" borderId="2" applyNumberFormat="0" applyProtection="0"/>
    <xf numFmtId="0" fontId="21" fillId="0" borderId="0" applyNumberFormat="0" applyBorder="0" applyProtection="0"/>
    <xf numFmtId="0" fontId="1" fillId="23" borderId="7" applyNumberFormat="0" applyFont="0" applyProtection="0"/>
    <xf numFmtId="0" fontId="7" fillId="0" borderId="0" applyNumberFormat="0" applyBorder="0" applyProtection="0"/>
    <xf numFmtId="0" fontId="20" fillId="0" borderId="9" applyNumberFormat="0" applyProtection="0"/>
    <xf numFmtId="0" fontId="3" fillId="16" borderId="0" applyNumberFormat="0" applyBorder="0" applyProtection="0"/>
    <xf numFmtId="0" fontId="2" fillId="2" borderId="0" applyNumberFormat="0" applyBorder="0" applyProtection="0"/>
    <xf numFmtId="0" fontId="2" fillId="8" borderId="0" applyNumberFormat="0" applyBorder="0" applyProtection="0"/>
    <xf numFmtId="0" fontId="3" fillId="12" borderId="0" applyNumberFormat="0" applyBorder="0" applyProtection="0"/>
    <xf numFmtId="0" fontId="3" fillId="17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3" fillId="9" borderId="0" applyNumberFormat="0" applyBorder="0" applyProtection="0"/>
    <xf numFmtId="0" fontId="3" fillId="18" borderId="0" applyNumberFormat="0" applyBorder="0" applyProtection="0"/>
    <xf numFmtId="0" fontId="2" fillId="4" borderId="0" applyNumberFormat="0" applyBorder="0" applyProtection="0"/>
    <xf numFmtId="0" fontId="2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8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2" fillId="7" borderId="0" applyNumberFormat="0" applyBorder="0" applyProtection="0"/>
    <xf numFmtId="0" fontId="2" fillId="11" borderId="0" applyNumberFormat="0" applyBorder="0" applyProtection="0"/>
    <xf numFmtId="0" fontId="3" fillId="15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0" fontId="18" fillId="0" borderId="0" applyNumberFormat="0" applyBorder="0" applyProtection="0"/>
    <xf numFmtId="167" fontId="18" fillId="0" borderId="0" applyBorder="0" applyProtection="0"/>
  </cellStyleXfs>
  <cellXfs count="147">
    <xf numFmtId="0" fontId="0" fillId="0" borderId="0" xfId="0"/>
    <xf numFmtId="0" fontId="23" fillId="0" borderId="10" xfId="44" applyFont="1" applyFill="1" applyBorder="1" applyAlignment="1" applyProtection="1">
      <alignment horizontal="right" vertical="center"/>
    </xf>
    <xf numFmtId="0" fontId="23" fillId="0" borderId="12" xfId="44" applyFont="1" applyFill="1" applyBorder="1" applyAlignment="1" applyProtection="1">
      <alignment horizontal="right" vertical="center"/>
    </xf>
    <xf numFmtId="0" fontId="23" fillId="0" borderId="13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horizontal="right" vertical="center"/>
      <protection locked="0"/>
    </xf>
    <xf numFmtId="0" fontId="25" fillId="0" borderId="16" xfId="44" applyFont="1" applyFill="1" applyBorder="1" applyAlignment="1" applyProtection="1">
      <alignment horizontal="center" vertical="center"/>
    </xf>
    <xf numFmtId="0" fontId="25" fillId="0" borderId="17" xfId="44" applyFont="1" applyFill="1" applyBorder="1" applyAlignment="1" applyProtection="1">
      <alignment horizontal="center" vertical="center" wrapText="1"/>
    </xf>
    <xf numFmtId="0" fontId="25" fillId="0" borderId="18" xfId="44" applyFont="1" applyFill="1" applyBorder="1" applyAlignment="1" applyProtection="1">
      <alignment horizontal="center" vertical="center" wrapText="1"/>
    </xf>
    <xf numFmtId="0" fontId="25" fillId="0" borderId="19" xfId="44" applyFont="1" applyFill="1" applyBorder="1" applyAlignment="1" applyProtection="1">
      <alignment horizontal="center" vertical="center" wrapText="1"/>
    </xf>
    <xf numFmtId="0" fontId="25" fillId="0" borderId="10" xfId="44" applyFont="1" applyFill="1" applyBorder="1" applyAlignment="1" applyProtection="1">
      <alignment horizontal="center" vertical="center" wrapText="1"/>
    </xf>
    <xf numFmtId="0" fontId="25" fillId="0" borderId="20" xfId="44" applyFont="1" applyFill="1" applyBorder="1" applyAlignment="1" applyProtection="1">
      <alignment horizontal="center" vertical="center" wrapText="1"/>
    </xf>
    <xf numFmtId="0" fontId="25" fillId="0" borderId="21" xfId="44" applyFont="1" applyFill="1" applyBorder="1" applyAlignment="1" applyProtection="1">
      <alignment horizontal="center" vertical="center" wrapText="1"/>
    </xf>
    <xf numFmtId="0" fontId="27" fillId="0" borderId="23" xfId="44" applyFont="1" applyFill="1" applyBorder="1" applyAlignment="1" applyProtection="1">
      <alignment horizontal="center"/>
    </xf>
    <xf numFmtId="0" fontId="27" fillId="0" borderId="29" xfId="44" applyFont="1" applyFill="1" applyBorder="1" applyAlignment="1" applyProtection="1">
      <alignment horizontal="center"/>
    </xf>
    <xf numFmtId="0" fontId="27" fillId="0" borderId="22" xfId="44" applyFont="1" applyFill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8" xfId="0" applyBorder="1" applyAlignment="1" applyProtection="1">
      <alignment horizontal="lef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5" fillId="8" borderId="45" xfId="0" applyFont="1" applyFill="1" applyBorder="1" applyAlignment="1" applyProtection="1">
      <alignment horizont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25" fillId="8" borderId="47" xfId="0" applyFont="1" applyFill="1" applyBorder="1" applyAlignment="1" applyProtection="1">
      <alignment horizontal="center" vertical="center" wrapText="1"/>
    </xf>
    <xf numFmtId="0" fontId="25" fillId="8" borderId="38" xfId="0" applyFont="1" applyFill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0" xfId="0" applyFont="1" applyProtection="1">
      <protection locked="0"/>
    </xf>
    <xf numFmtId="0" fontId="25" fillId="0" borderId="48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50" xfId="0" applyFont="1" applyBorder="1" applyAlignment="1" applyProtection="1">
      <alignment horizontal="center" vertical="center"/>
    </xf>
    <xf numFmtId="0" fontId="32" fillId="0" borderId="24" xfId="0" applyFont="1" applyBorder="1" applyAlignment="1" applyProtection="1">
      <alignment horizontal="center"/>
      <protection locked="0"/>
    </xf>
    <xf numFmtId="0" fontId="32" fillId="0" borderId="51" xfId="0" applyFont="1" applyBorder="1" applyAlignment="1" applyProtection="1">
      <alignment horizontal="center"/>
      <protection locked="0"/>
    </xf>
    <xf numFmtId="2" fontId="32" fillId="0" borderId="28" xfId="0" applyNumberFormat="1" applyFont="1" applyBorder="1" applyAlignment="1" applyProtection="1">
      <alignment horizontal="center"/>
      <protection locked="0"/>
    </xf>
    <xf numFmtId="164" fontId="32" fillId="0" borderId="23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</xf>
    <xf numFmtId="2" fontId="32" fillId="0" borderId="28" xfId="0" applyNumberFormat="1" applyFont="1" applyBorder="1" applyAlignment="1" applyProtection="1">
      <alignment horizontal="center"/>
    </xf>
    <xf numFmtId="164" fontId="32" fillId="0" borderId="52" xfId="0" applyNumberFormat="1" applyFont="1" applyBorder="1" applyAlignment="1" applyProtection="1">
      <alignment horizontal="center"/>
    </xf>
    <xf numFmtId="2" fontId="32" fillId="0" borderId="23" xfId="0" applyNumberFormat="1" applyFont="1" applyBorder="1" applyAlignment="1" applyProtection="1">
      <alignment horizontal="center"/>
    </xf>
    <xf numFmtId="164" fontId="32" fillId="0" borderId="25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  <protection locked="0"/>
    </xf>
    <xf numFmtId="2" fontId="32" fillId="0" borderId="53" xfId="0" applyNumberFormat="1" applyFont="1" applyBorder="1" applyAlignment="1" applyProtection="1">
      <alignment horizontal="center"/>
    </xf>
    <xf numFmtId="0" fontId="32" fillId="0" borderId="16" xfId="0" applyFont="1" applyBorder="1" applyAlignment="1" applyProtection="1">
      <alignment horizontal="center"/>
    </xf>
    <xf numFmtId="164" fontId="25" fillId="0" borderId="29" xfId="0" applyNumberFormat="1" applyFont="1" applyBorder="1" applyAlignment="1" applyProtection="1">
      <alignment horizontal="center"/>
    </xf>
    <xf numFmtId="164" fontId="25" fillId="0" borderId="54" xfId="0" applyNumberFormat="1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horizontal="center"/>
      <protection locked="0"/>
    </xf>
    <xf numFmtId="165" fontId="25" fillId="0" borderId="0" xfId="0" applyNumberFormat="1" applyFont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right"/>
    </xf>
    <xf numFmtId="1" fontId="25" fillId="0" borderId="54" xfId="0" applyNumberFormat="1" applyFont="1" applyBorder="1" applyAlignment="1" applyProtection="1">
      <alignment horizontal="center"/>
    </xf>
    <xf numFmtId="0" fontId="25" fillId="24" borderId="47" xfId="0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Protection="1"/>
    <xf numFmtId="0" fontId="25" fillId="0" borderId="0" xfId="0" applyFont="1" applyProtection="1"/>
    <xf numFmtId="0" fontId="25" fillId="25" borderId="14" xfId="0" applyFont="1" applyFill="1" applyBorder="1" applyAlignment="1" applyProtection="1">
      <alignment horizontal="center"/>
      <protection locked="0"/>
    </xf>
    <xf numFmtId="2" fontId="25" fillId="25" borderId="30" xfId="0" applyNumberFormat="1" applyFont="1" applyFill="1" applyBorder="1" applyAlignment="1" applyProtection="1">
      <alignment horizontal="center"/>
      <protection locked="0"/>
    </xf>
    <xf numFmtId="164" fontId="25" fillId="25" borderId="30" xfId="0" applyNumberFormat="1" applyFont="1" applyFill="1" applyBorder="1" applyAlignment="1" applyProtection="1">
      <alignment horizontal="center"/>
      <protection locked="0"/>
    </xf>
    <xf numFmtId="49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vertical="center"/>
      <protection locked="0"/>
    </xf>
    <xf numFmtId="166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25" borderId="15" xfId="0" applyFont="1" applyFill="1" applyBorder="1" applyAlignment="1" applyProtection="1">
      <alignment horizontal="center" vertical="center"/>
      <protection locked="0"/>
    </xf>
    <xf numFmtId="164" fontId="25" fillId="25" borderId="31" xfId="0" applyNumberFormat="1" applyFont="1" applyFill="1" applyBorder="1" applyAlignment="1" applyProtection="1">
      <alignment horizontal="center"/>
      <protection locked="0"/>
    </xf>
    <xf numFmtId="168" fontId="25" fillId="0" borderId="54" xfId="0" applyNumberFormat="1" applyFont="1" applyBorder="1" applyAlignment="1" applyProtection="1">
      <alignment horizontal="center"/>
    </xf>
    <xf numFmtId="0" fontId="25" fillId="26" borderId="46" xfId="0" applyFont="1" applyFill="1" applyBorder="1" applyAlignment="1" applyProtection="1">
      <alignment horizontal="center" vertical="center" wrapText="1"/>
    </xf>
    <xf numFmtId="0" fontId="25" fillId="26" borderId="38" xfId="0" applyFont="1" applyFill="1" applyBorder="1" applyAlignment="1" applyProtection="1">
      <alignment horizontal="center" vertical="center" wrapText="1"/>
    </xf>
    <xf numFmtId="1" fontId="25" fillId="25" borderId="11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5" fillId="0" borderId="0" xfId="0" applyFont="1" applyBorder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5" fillId="25" borderId="57" xfId="0" applyFont="1" applyFill="1" applyBorder="1" applyAlignment="1" applyProtection="1">
      <alignment horizontal="center"/>
      <protection locked="0"/>
    </xf>
    <xf numFmtId="164" fontId="25" fillId="0" borderId="55" xfId="0" applyNumberFormat="1" applyFont="1" applyBorder="1" applyAlignment="1" applyProtection="1">
      <alignment horizontal="center"/>
    </xf>
    <xf numFmtId="164" fontId="25" fillId="25" borderId="56" xfId="0" applyNumberFormat="1" applyFont="1" applyFill="1" applyBorder="1" applyAlignment="1" applyProtection="1">
      <alignment horizontal="center"/>
      <protection locked="0"/>
    </xf>
    <xf numFmtId="164" fontId="25" fillId="25" borderId="58" xfId="0" applyNumberFormat="1" applyFont="1" applyFill="1" applyBorder="1" applyAlignment="1" applyProtection="1">
      <alignment horizontal="center"/>
      <protection locked="0"/>
    </xf>
    <xf numFmtId="164" fontId="25" fillId="0" borderId="59" xfId="0" applyNumberFormat="1" applyFont="1" applyBorder="1" applyAlignment="1" applyProtection="1">
      <alignment horizontal="center"/>
    </xf>
    <xf numFmtId="1" fontId="25" fillId="0" borderId="59" xfId="0" applyNumberFormat="1" applyFont="1" applyBorder="1" applyAlignment="1" applyProtection="1">
      <alignment horizontal="center"/>
    </xf>
    <xf numFmtId="2" fontId="25" fillId="25" borderId="56" xfId="0" applyNumberFormat="1" applyFont="1" applyFill="1" applyBorder="1" applyAlignment="1" applyProtection="1">
      <alignment horizontal="center"/>
      <protection locked="0"/>
    </xf>
    <xf numFmtId="0" fontId="34" fillId="27" borderId="16" xfId="6" applyFont="1" applyFill="1" applyBorder="1" applyAlignment="1" applyProtection="1">
      <alignment horizontal="center"/>
    </xf>
    <xf numFmtId="0" fontId="34" fillId="27" borderId="61" xfId="6" applyFont="1" applyFill="1" applyBorder="1" applyAlignment="1" applyProtection="1">
      <alignment horizontal="center"/>
    </xf>
    <xf numFmtId="2" fontId="23" fillId="25" borderId="30" xfId="0" applyNumberFormat="1" applyFont="1" applyFill="1" applyBorder="1" applyAlignment="1" applyProtection="1">
      <alignment horizontal="left"/>
      <protection locked="0"/>
    </xf>
    <xf numFmtId="0" fontId="36" fillId="25" borderId="11" xfId="44" applyFont="1" applyFill="1" applyBorder="1" applyAlignment="1" applyProtection="1">
      <alignment horizontal="center"/>
      <protection locked="0"/>
    </xf>
    <xf numFmtId="166" fontId="36" fillId="25" borderId="11" xfId="44" applyNumberFormat="1" applyFont="1" applyFill="1" applyBorder="1" applyAlignment="1" applyProtection="1">
      <alignment horizontal="center"/>
      <protection locked="0"/>
    </xf>
    <xf numFmtId="164" fontId="37" fillId="25" borderId="15" xfId="44" applyNumberFormat="1" applyFont="1" applyFill="1" applyBorder="1" applyAlignment="1" applyProtection="1">
      <alignment horizontal="center" vertical="center"/>
      <protection locked="0"/>
    </xf>
    <xf numFmtId="2" fontId="25" fillId="25" borderId="24" xfId="44" applyNumberFormat="1" applyFont="1" applyFill="1" applyBorder="1" applyAlignment="1" applyProtection="1">
      <alignment horizontal="center"/>
      <protection locked="0"/>
    </xf>
    <xf numFmtId="2" fontId="25" fillId="25" borderId="25" xfId="44" applyNumberFormat="1" applyFont="1" applyFill="1" applyBorder="1" applyAlignment="1" applyProtection="1">
      <alignment horizontal="center"/>
      <protection locked="0"/>
    </xf>
    <xf numFmtId="2" fontId="25" fillId="25" borderId="26" xfId="44" applyNumberFormat="1" applyFont="1" applyFill="1" applyBorder="1" applyAlignment="1" applyProtection="1">
      <alignment horizontal="center"/>
      <protection locked="0"/>
    </xf>
    <xf numFmtId="2" fontId="25" fillId="25" borderId="27" xfId="44" applyNumberFormat="1" applyFont="1" applyFill="1" applyBorder="1" applyAlignment="1" applyProtection="1">
      <alignment horizontal="center"/>
      <protection locked="0"/>
    </xf>
    <xf numFmtId="2" fontId="25" fillId="25" borderId="28" xfId="44" applyNumberFormat="1" applyFont="1" applyFill="1" applyBorder="1" applyAlignment="1" applyProtection="1">
      <alignment horizontal="center"/>
      <protection locked="0"/>
    </xf>
    <xf numFmtId="2" fontId="25" fillId="25" borderId="30" xfId="44" applyNumberFormat="1" applyFont="1" applyFill="1" applyBorder="1" applyAlignment="1" applyProtection="1">
      <alignment horizontal="center"/>
      <protection locked="0"/>
    </xf>
    <xf numFmtId="2" fontId="25" fillId="25" borderId="11" xfId="44" applyNumberFormat="1" applyFont="1" applyFill="1" applyBorder="1" applyAlignment="1" applyProtection="1">
      <alignment horizontal="center"/>
      <protection locked="0"/>
    </xf>
    <xf numFmtId="2" fontId="25" fillId="25" borderId="15" xfId="44" applyNumberFormat="1" applyFont="1" applyFill="1" applyBorder="1" applyAlignment="1" applyProtection="1">
      <alignment horizontal="center"/>
      <protection locked="0"/>
    </xf>
    <xf numFmtId="2" fontId="25" fillId="25" borderId="13" xfId="44" applyNumberFormat="1" applyFont="1" applyFill="1" applyBorder="1" applyAlignment="1" applyProtection="1">
      <alignment horizontal="center"/>
      <protection locked="0"/>
    </xf>
    <xf numFmtId="2" fontId="25" fillId="25" borderId="31" xfId="44" applyNumberFormat="1" applyFont="1" applyFill="1" applyBorder="1" applyAlignment="1" applyProtection="1">
      <alignment horizontal="center"/>
      <protection locked="0"/>
    </xf>
    <xf numFmtId="2" fontId="25" fillId="25" borderId="32" xfId="44" applyNumberFormat="1" applyFont="1" applyFill="1" applyBorder="1" applyAlignment="1" applyProtection="1">
      <alignment horizontal="center"/>
      <protection locked="0"/>
    </xf>
    <xf numFmtId="2" fontId="25" fillId="25" borderId="33" xfId="44" applyNumberFormat="1" applyFont="1" applyFill="1" applyBorder="1" applyAlignment="1" applyProtection="1">
      <alignment horizontal="center"/>
      <protection locked="0"/>
    </xf>
    <xf numFmtId="2" fontId="25" fillId="25" borderId="34" xfId="44" applyNumberFormat="1" applyFont="1" applyFill="1" applyBorder="1" applyAlignment="1" applyProtection="1">
      <alignment horizontal="center"/>
      <protection locked="0"/>
    </xf>
    <xf numFmtId="2" fontId="25" fillId="25" borderId="35" xfId="44" applyNumberFormat="1" applyFont="1" applyFill="1" applyBorder="1" applyAlignment="1" applyProtection="1">
      <alignment horizontal="center"/>
      <protection locked="0"/>
    </xf>
    <xf numFmtId="2" fontId="25" fillId="25" borderId="36" xfId="44" applyNumberFormat="1" applyFont="1" applyFill="1" applyBorder="1" applyAlignment="1" applyProtection="1">
      <alignment horizontal="center"/>
      <protection locked="0"/>
    </xf>
    <xf numFmtId="0" fontId="23" fillId="25" borderId="43" xfId="44" applyFont="1" applyFill="1" applyBorder="1" applyAlignment="1" applyProtection="1">
      <alignment horizontal="center" vertical="center"/>
      <protection locked="0"/>
    </xf>
    <xf numFmtId="1" fontId="38" fillId="25" borderId="11" xfId="0" applyNumberFormat="1" applyFont="1" applyFill="1" applyBorder="1" applyAlignment="1" applyProtection="1">
      <alignment horizontal="center"/>
      <protection locked="0"/>
    </xf>
    <xf numFmtId="1" fontId="38" fillId="25" borderId="60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right"/>
      <protection locked="0"/>
    </xf>
    <xf numFmtId="1" fontId="25" fillId="28" borderId="31" xfId="0" applyNumberFormat="1" applyFont="1" applyFill="1" applyBorder="1" applyAlignment="1" applyProtection="1">
      <alignment horizontal="center"/>
    </xf>
    <xf numFmtId="1" fontId="25" fillId="28" borderId="58" xfId="0" applyNumberFormat="1" applyFont="1" applyFill="1" applyBorder="1" applyAlignment="1" applyProtection="1">
      <alignment horizontal="center"/>
    </xf>
    <xf numFmtId="2" fontId="25" fillId="25" borderId="29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Alignment="1" applyProtection="1">
      <alignment horizontal="center" vertical="center" wrapText="1"/>
    </xf>
    <xf numFmtId="0" fontId="22" fillId="0" borderId="12" xfId="44" applyFont="1" applyFill="1" applyBorder="1" applyAlignment="1" applyProtection="1">
      <alignment horizontal="center" vertical="center" wrapText="1"/>
    </xf>
    <xf numFmtId="0" fontId="23" fillId="25" borderId="14" xfId="44" applyFont="1" applyFill="1" applyBorder="1" applyAlignment="1" applyProtection="1">
      <alignment horizontal="center" vertical="center" shrinkToFit="1"/>
      <protection locked="0"/>
    </xf>
    <xf numFmtId="49" fontId="23" fillId="25" borderId="14" xfId="44" applyNumberFormat="1" applyFont="1" applyFill="1" applyBorder="1" applyAlignment="1" applyProtection="1">
      <protection locked="0"/>
    </xf>
    <xf numFmtId="0" fontId="25" fillId="0" borderId="22" xfId="44" applyFont="1" applyFill="1" applyBorder="1" applyAlignment="1" applyProtection="1">
      <alignment horizontal="center" vertical="center" wrapText="1"/>
    </xf>
    <xf numFmtId="2" fontId="25" fillId="25" borderId="23" xfId="44" applyNumberFormat="1" applyFont="1" applyFill="1" applyBorder="1" applyAlignment="1" applyProtection="1">
      <alignment horizontal="center"/>
      <protection locked="0"/>
    </xf>
    <xf numFmtId="2" fontId="25" fillId="25" borderId="22" xfId="44" applyNumberFormat="1" applyFont="1" applyFill="1" applyBorder="1" applyAlignment="1" applyProtection="1">
      <alignment horizontal="center"/>
      <protection locked="0"/>
    </xf>
    <xf numFmtId="0" fontId="23" fillId="0" borderId="37" xfId="44" applyFont="1" applyFill="1" applyBorder="1" applyAlignment="1" applyProtection="1">
      <alignment vertical="top" wrapText="1"/>
      <protection locked="0"/>
    </xf>
    <xf numFmtId="0" fontId="23" fillId="25" borderId="37" xfId="44" applyFont="1" applyFill="1" applyBorder="1" applyAlignment="1" applyProtection="1">
      <alignment wrapText="1"/>
      <protection locked="0"/>
    </xf>
    <xf numFmtId="0" fontId="24" fillId="0" borderId="44" xfId="44" applyFont="1" applyFill="1" applyBorder="1" applyAlignment="1" applyProtection="1">
      <alignment horizontal="left" vertical="top" wrapText="1"/>
    </xf>
    <xf numFmtId="0" fontId="23" fillId="0" borderId="37" xfId="44" applyFont="1" applyFill="1" applyBorder="1" applyAlignment="1" applyProtection="1">
      <alignment horizontal="center" wrapText="1"/>
    </xf>
    <xf numFmtId="0" fontId="23" fillId="0" borderId="23" xfId="44" applyFont="1" applyFill="1" applyBorder="1" applyAlignment="1" applyProtection="1">
      <alignment horizontal="center" wrapText="1"/>
    </xf>
    <xf numFmtId="0" fontId="25" fillId="0" borderId="38" xfId="44" applyFont="1" applyFill="1" applyBorder="1" applyAlignment="1" applyProtection="1">
      <alignment horizontal="center" vertical="center" wrapText="1"/>
    </xf>
    <xf numFmtId="0" fontId="25" fillId="0" borderId="39" xfId="44" applyFont="1" applyFill="1" applyBorder="1" applyAlignment="1" applyProtection="1">
      <alignment horizontal="center" vertical="center" wrapText="1"/>
    </xf>
    <xf numFmtId="0" fontId="25" fillId="0" borderId="40" xfId="44" applyFont="1" applyFill="1" applyBorder="1" applyAlignment="1" applyProtection="1">
      <alignment horizontal="center" vertical="center" wrapText="1"/>
    </xf>
    <xf numFmtId="0" fontId="23" fillId="25" borderId="41" xfId="44" applyFont="1" applyFill="1" applyBorder="1" applyAlignment="1" applyProtection="1">
      <alignment horizontal="center" vertical="center" wrapText="1"/>
      <protection locked="0"/>
    </xf>
    <xf numFmtId="0" fontId="25" fillId="0" borderId="42" xfId="44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 applyProtection="1">
      <alignment horizontal="center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4"/>
    <cellStyle name="Note" xfId="15" builtinId="10" customBuiltin="1"/>
    <cellStyle name="Output" xfId="10" builtinId="21" customBuiltin="1"/>
    <cellStyle name="Result" xfId="45"/>
    <cellStyle name="Result2" xfId="46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topLeftCell="A10" workbookViewId="0">
      <selection activeCell="H38" sqref="H38:I39"/>
    </sheetView>
  </sheetViews>
  <sheetFormatPr defaultRowHeight="13.8"/>
  <cols>
    <col min="1" max="1" width="14.59765625" customWidth="1"/>
    <col min="2" max="2" width="5.8984375" bestFit="1" customWidth="1"/>
    <col min="3" max="4" width="5.5" bestFit="1" customWidth="1"/>
    <col min="5" max="7" width="8.69921875" customWidth="1"/>
    <col min="8" max="8" width="11.59765625" bestFit="1" customWidth="1"/>
    <col min="9" max="9" width="9.19921875" bestFit="1" customWidth="1"/>
    <col min="10" max="214" width="8.3984375" customWidth="1"/>
    <col min="215" max="215" width="9" customWidth="1"/>
  </cols>
  <sheetData>
    <row r="1" spans="1:9" ht="15.6">
      <c r="A1" s="126" t="s">
        <v>0</v>
      </c>
      <c r="B1" s="126"/>
      <c r="C1" s="126"/>
      <c r="D1" s="126"/>
      <c r="E1" s="126"/>
      <c r="F1" s="126"/>
      <c r="G1" s="126"/>
      <c r="H1" s="1" t="s">
        <v>1</v>
      </c>
      <c r="I1" s="101" t="s">
        <v>66</v>
      </c>
    </row>
    <row r="2" spans="1:9" ht="15.6">
      <c r="A2" s="127" t="s">
        <v>2</v>
      </c>
      <c r="B2" s="127"/>
      <c r="C2" s="127"/>
      <c r="D2" s="127"/>
      <c r="E2" s="127"/>
      <c r="F2" s="127"/>
      <c r="G2" s="127"/>
      <c r="H2" s="2" t="s">
        <v>3</v>
      </c>
      <c r="I2" s="102">
        <v>45650</v>
      </c>
    </row>
    <row r="3" spans="1:9">
      <c r="A3" s="3" t="s">
        <v>4</v>
      </c>
      <c r="B3" s="128" t="s">
        <v>61</v>
      </c>
      <c r="C3" s="128"/>
      <c r="D3" s="128"/>
      <c r="E3" s="4" t="s">
        <v>5</v>
      </c>
      <c r="F3" s="129" t="s">
        <v>60</v>
      </c>
      <c r="G3" s="129"/>
      <c r="H3" s="5" t="s">
        <v>6</v>
      </c>
      <c r="I3" s="103" t="s">
        <v>7</v>
      </c>
    </row>
    <row r="4" spans="1:9" ht="42" thickBot="1">
      <c r="A4" s="6" t="s">
        <v>8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 t="s">
        <v>14</v>
      </c>
      <c r="H4" s="130" t="s">
        <v>15</v>
      </c>
      <c r="I4" s="130"/>
    </row>
    <row r="5" spans="1:9" ht="15.6" thickTop="1">
      <c r="A5" s="13">
        <v>1</v>
      </c>
      <c r="B5" s="104"/>
      <c r="C5" s="105"/>
      <c r="D5" s="105">
        <v>0.28000000000000003</v>
      </c>
      <c r="E5" s="106">
        <v>0.24</v>
      </c>
      <c r="F5" s="107">
        <v>0.22</v>
      </c>
      <c r="G5" s="108"/>
      <c r="H5" s="131">
        <v>0.28000000000000003</v>
      </c>
      <c r="I5" s="131"/>
    </row>
    <row r="6" spans="1:9" ht="15">
      <c r="A6" s="14">
        <v>2</v>
      </c>
      <c r="B6" s="109"/>
      <c r="C6" s="110"/>
      <c r="D6" s="110">
        <v>0.22</v>
      </c>
      <c r="E6" s="111">
        <v>0.22</v>
      </c>
      <c r="F6" s="112"/>
      <c r="G6" s="113"/>
      <c r="H6" s="125">
        <v>0.22</v>
      </c>
      <c r="I6" s="125"/>
    </row>
    <row r="7" spans="1:9" ht="15">
      <c r="A7" s="14">
        <v>3</v>
      </c>
      <c r="B7" s="109"/>
      <c r="C7" s="110"/>
      <c r="D7" s="110">
        <v>0.2</v>
      </c>
      <c r="E7" s="111">
        <v>0.2</v>
      </c>
      <c r="F7" s="112">
        <v>0.2</v>
      </c>
      <c r="G7" s="113">
        <v>0.2</v>
      </c>
      <c r="H7" s="125">
        <v>0.2</v>
      </c>
      <c r="I7" s="125"/>
    </row>
    <row r="8" spans="1:9" ht="15">
      <c r="A8" s="14">
        <v>4</v>
      </c>
      <c r="B8" s="109"/>
      <c r="C8" s="110"/>
      <c r="D8" s="110">
        <v>0.2</v>
      </c>
      <c r="E8" s="111">
        <v>0.2</v>
      </c>
      <c r="F8" s="112"/>
      <c r="G8" s="113"/>
      <c r="H8" s="125">
        <v>0.2</v>
      </c>
      <c r="I8" s="125"/>
    </row>
    <row r="9" spans="1:9" ht="15">
      <c r="A9" s="14">
        <v>5</v>
      </c>
      <c r="B9" s="109"/>
      <c r="C9" s="110"/>
      <c r="D9" s="110">
        <v>0.22</v>
      </c>
      <c r="E9" s="111">
        <v>0.2</v>
      </c>
      <c r="F9" s="112"/>
      <c r="G9" s="113"/>
      <c r="H9" s="125">
        <v>0.22</v>
      </c>
      <c r="I9" s="125"/>
    </row>
    <row r="10" spans="1:9" ht="15">
      <c r="A10" s="14">
        <v>6</v>
      </c>
      <c r="B10" s="109"/>
      <c r="C10" s="110"/>
      <c r="D10" s="110">
        <v>0.22</v>
      </c>
      <c r="E10" s="111">
        <v>0.22</v>
      </c>
      <c r="F10" s="112"/>
      <c r="G10" s="113">
        <v>0.2</v>
      </c>
      <c r="H10" s="125">
        <v>0.22</v>
      </c>
      <c r="I10" s="125"/>
    </row>
    <row r="11" spans="1:9" ht="15">
      <c r="A11" s="14">
        <v>7</v>
      </c>
      <c r="B11" s="109"/>
      <c r="C11" s="110"/>
      <c r="D11" s="110">
        <v>0.2</v>
      </c>
      <c r="E11" s="111">
        <v>0.2</v>
      </c>
      <c r="F11" s="112"/>
      <c r="G11" s="113"/>
      <c r="H11" s="125">
        <v>0.2</v>
      </c>
      <c r="I11" s="125"/>
    </row>
    <row r="12" spans="1:9" ht="15">
      <c r="A12" s="14">
        <v>8</v>
      </c>
      <c r="B12" s="109">
        <v>0.28000000000000003</v>
      </c>
      <c r="C12" s="110"/>
      <c r="D12" s="110">
        <v>0.28000000000000003</v>
      </c>
      <c r="E12" s="111">
        <v>0.28000000000000003</v>
      </c>
      <c r="F12" s="112"/>
      <c r="G12" s="113"/>
      <c r="H12" s="125">
        <v>0.28000000000000003</v>
      </c>
      <c r="I12" s="125"/>
    </row>
    <row r="13" spans="1:9" ht="15">
      <c r="A13" s="14">
        <v>9</v>
      </c>
      <c r="B13" s="109"/>
      <c r="C13" s="110"/>
      <c r="D13" s="110">
        <v>0.3</v>
      </c>
      <c r="E13" s="111">
        <v>0.3</v>
      </c>
      <c r="F13" s="112"/>
      <c r="G13" s="113"/>
      <c r="H13" s="125">
        <v>0.3</v>
      </c>
      <c r="I13" s="125"/>
    </row>
    <row r="14" spans="1:9" ht="15">
      <c r="A14" s="14">
        <v>10</v>
      </c>
      <c r="B14" s="109"/>
      <c r="C14" s="110"/>
      <c r="D14" s="110"/>
      <c r="E14" s="111"/>
      <c r="F14" s="112"/>
      <c r="G14" s="113"/>
      <c r="H14" s="125"/>
      <c r="I14" s="125"/>
    </row>
    <row r="15" spans="1:9" ht="15">
      <c r="A15" s="14">
        <v>11</v>
      </c>
      <c r="B15" s="109"/>
      <c r="C15" s="110"/>
      <c r="D15" s="110">
        <v>0.28000000000000003</v>
      </c>
      <c r="E15" s="111">
        <v>0.28000000000000003</v>
      </c>
      <c r="F15" s="112">
        <v>0.28000000000000003</v>
      </c>
      <c r="G15" s="113"/>
      <c r="H15" s="125">
        <v>0.28000000000000003</v>
      </c>
      <c r="I15" s="125"/>
    </row>
    <row r="16" spans="1:9" ht="15">
      <c r="A16" s="14">
        <v>12</v>
      </c>
      <c r="B16" s="109"/>
      <c r="C16" s="110"/>
      <c r="D16" s="110">
        <v>0.28000000000000003</v>
      </c>
      <c r="E16" s="111">
        <v>0.26</v>
      </c>
      <c r="F16" s="112"/>
      <c r="G16" s="113"/>
      <c r="H16" s="125">
        <v>0.28000000000000003</v>
      </c>
      <c r="I16" s="125"/>
    </row>
    <row r="17" spans="1:9" ht="15">
      <c r="A17" s="14">
        <v>13</v>
      </c>
      <c r="B17" s="109"/>
      <c r="C17" s="110"/>
      <c r="D17" s="110">
        <v>0.28000000000000003</v>
      </c>
      <c r="E17" s="111">
        <v>0.26</v>
      </c>
      <c r="F17" s="112">
        <v>0.26</v>
      </c>
      <c r="G17" s="113"/>
      <c r="H17" s="125">
        <v>0.28000000000000003</v>
      </c>
      <c r="I17" s="125"/>
    </row>
    <row r="18" spans="1:9" ht="15">
      <c r="A18" s="14">
        <v>14</v>
      </c>
      <c r="B18" s="109"/>
      <c r="C18" s="110"/>
      <c r="D18" s="110">
        <v>0.26</v>
      </c>
      <c r="E18" s="111">
        <v>0.26</v>
      </c>
      <c r="F18" s="112">
        <v>0.26</v>
      </c>
      <c r="G18" s="113">
        <v>0.26</v>
      </c>
      <c r="H18" s="125">
        <v>0.26</v>
      </c>
      <c r="I18" s="125"/>
    </row>
    <row r="19" spans="1:9" ht="15">
      <c r="A19" s="14">
        <v>15</v>
      </c>
      <c r="B19" s="109"/>
      <c r="C19" s="110"/>
      <c r="D19" s="110">
        <v>0.28000000000000003</v>
      </c>
      <c r="E19" s="111">
        <v>0.28000000000000003</v>
      </c>
      <c r="F19" s="112"/>
      <c r="G19" s="113"/>
      <c r="H19" s="125">
        <v>0.28000000000000003</v>
      </c>
      <c r="I19" s="125"/>
    </row>
    <row r="20" spans="1:9" ht="15">
      <c r="A20" s="14">
        <v>16</v>
      </c>
      <c r="B20" s="109"/>
      <c r="C20" s="110"/>
      <c r="D20" s="110"/>
      <c r="E20" s="111">
        <v>0.3</v>
      </c>
      <c r="F20" s="112">
        <v>0.3</v>
      </c>
      <c r="G20" s="113">
        <v>0.28000000000000003</v>
      </c>
      <c r="H20" s="125">
        <v>0.3</v>
      </c>
      <c r="I20" s="125"/>
    </row>
    <row r="21" spans="1:9" ht="15">
      <c r="A21" s="14">
        <v>17</v>
      </c>
      <c r="B21" s="109"/>
      <c r="C21" s="110"/>
      <c r="D21" s="110">
        <v>0.24</v>
      </c>
      <c r="E21" s="111">
        <v>0.24</v>
      </c>
      <c r="F21" s="112"/>
      <c r="G21" s="113"/>
      <c r="H21" s="125">
        <v>0.24</v>
      </c>
      <c r="I21" s="125"/>
    </row>
    <row r="22" spans="1:9" ht="15">
      <c r="A22" s="14">
        <v>18</v>
      </c>
      <c r="B22" s="109"/>
      <c r="C22" s="110"/>
      <c r="D22" s="110">
        <v>0.24</v>
      </c>
      <c r="E22" s="111">
        <v>0.22</v>
      </c>
      <c r="F22" s="112">
        <v>0.22</v>
      </c>
      <c r="G22" s="113"/>
      <c r="H22" s="125">
        <v>0.24</v>
      </c>
      <c r="I22" s="125"/>
    </row>
    <row r="23" spans="1:9" ht="15">
      <c r="A23" s="14">
        <v>19</v>
      </c>
      <c r="B23" s="109"/>
      <c r="C23" s="110"/>
      <c r="D23" s="110">
        <v>0.24</v>
      </c>
      <c r="E23" s="111">
        <v>0.22</v>
      </c>
      <c r="F23" s="24"/>
      <c r="G23" s="113"/>
      <c r="H23" s="125">
        <v>0.24</v>
      </c>
      <c r="I23" s="125"/>
    </row>
    <row r="24" spans="1:9" ht="15">
      <c r="A24" s="14">
        <v>20</v>
      </c>
      <c r="B24" s="109"/>
      <c r="C24" s="110"/>
      <c r="D24" s="110">
        <v>0.24</v>
      </c>
      <c r="E24" s="111">
        <v>0.22</v>
      </c>
      <c r="F24" s="112">
        <v>0.22</v>
      </c>
      <c r="G24" s="112">
        <v>0.24</v>
      </c>
      <c r="H24" s="125">
        <v>0.24</v>
      </c>
      <c r="I24" s="125"/>
    </row>
    <row r="25" spans="1:9" ht="15">
      <c r="A25" s="14">
        <v>21</v>
      </c>
      <c r="B25" s="109"/>
      <c r="C25" s="110"/>
      <c r="D25" s="110">
        <v>0.22</v>
      </c>
      <c r="E25" s="111">
        <v>0.22</v>
      </c>
      <c r="F25" s="112"/>
      <c r="G25" s="113"/>
      <c r="H25" s="125">
        <v>0.22</v>
      </c>
      <c r="I25" s="125"/>
    </row>
    <row r="26" spans="1:9" ht="15">
      <c r="A26" s="14">
        <v>22</v>
      </c>
      <c r="B26" s="109"/>
      <c r="C26" s="110"/>
      <c r="D26" s="110"/>
      <c r="E26" s="111">
        <v>0.22</v>
      </c>
      <c r="F26" s="112">
        <v>0.22</v>
      </c>
      <c r="G26" s="113">
        <v>0.22</v>
      </c>
      <c r="H26" s="125">
        <v>0.22</v>
      </c>
      <c r="I26" s="125"/>
    </row>
    <row r="27" spans="1:9" ht="15">
      <c r="A27" s="14">
        <v>23</v>
      </c>
      <c r="B27" s="109"/>
      <c r="C27" s="110">
        <v>0.24</v>
      </c>
      <c r="D27" s="110">
        <v>0.24</v>
      </c>
      <c r="E27" s="111">
        <v>0.22</v>
      </c>
      <c r="F27" s="112">
        <v>0.22</v>
      </c>
      <c r="G27" s="113"/>
      <c r="H27" s="125">
        <v>0.24</v>
      </c>
      <c r="I27" s="125"/>
    </row>
    <row r="28" spans="1:9" ht="15">
      <c r="A28" s="14">
        <v>24</v>
      </c>
      <c r="B28" s="109"/>
      <c r="C28" s="110">
        <v>0.22</v>
      </c>
      <c r="D28" s="110">
        <v>0.22</v>
      </c>
      <c r="E28" s="111">
        <v>0.24</v>
      </c>
      <c r="F28" s="112">
        <v>0.24</v>
      </c>
      <c r="G28" s="113"/>
      <c r="H28" s="125">
        <v>0.24</v>
      </c>
      <c r="I28" s="125"/>
    </row>
    <row r="29" spans="1:9" ht="15">
      <c r="A29" s="14">
        <v>25</v>
      </c>
      <c r="B29" s="109"/>
      <c r="C29" s="110">
        <v>0.22</v>
      </c>
      <c r="D29" s="110">
        <v>0.22</v>
      </c>
      <c r="E29" s="111">
        <v>0.22</v>
      </c>
      <c r="F29" s="112">
        <v>0.22</v>
      </c>
      <c r="G29" s="113">
        <v>0.222</v>
      </c>
      <c r="H29" s="125">
        <v>0.22</v>
      </c>
      <c r="I29" s="125"/>
    </row>
    <row r="30" spans="1:9" ht="15">
      <c r="A30" s="14">
        <v>26</v>
      </c>
      <c r="B30" s="109"/>
      <c r="C30" s="110">
        <v>0.24</v>
      </c>
      <c r="D30" s="110">
        <v>0.24</v>
      </c>
      <c r="E30" s="111">
        <v>0.24</v>
      </c>
      <c r="F30" s="112">
        <v>0.24</v>
      </c>
      <c r="G30" s="113"/>
      <c r="H30" s="125">
        <v>0.24</v>
      </c>
      <c r="I30" s="125"/>
    </row>
    <row r="31" spans="1:9" ht="15">
      <c r="A31" s="14">
        <v>27</v>
      </c>
      <c r="B31" s="109"/>
      <c r="C31" s="110">
        <v>0.26</v>
      </c>
      <c r="D31" s="110">
        <v>0.26</v>
      </c>
      <c r="E31" s="111">
        <v>0.26</v>
      </c>
      <c r="F31" s="112">
        <v>0.24</v>
      </c>
      <c r="G31" s="113"/>
      <c r="H31" s="125">
        <v>0.26</v>
      </c>
      <c r="I31" s="125"/>
    </row>
    <row r="32" spans="1:9" ht="15">
      <c r="A32" s="14">
        <v>28</v>
      </c>
      <c r="B32" s="109"/>
      <c r="C32" s="110"/>
      <c r="D32" s="110">
        <v>0.28000000000000003</v>
      </c>
      <c r="E32" s="111">
        <v>0.26</v>
      </c>
      <c r="F32" s="112">
        <v>0.26</v>
      </c>
      <c r="G32" s="113"/>
      <c r="H32" s="125">
        <v>0.28000000000000003</v>
      </c>
      <c r="I32" s="125"/>
    </row>
    <row r="33" spans="1:9" ht="15">
      <c r="A33" s="14">
        <v>29</v>
      </c>
      <c r="B33" s="109"/>
      <c r="C33" s="110"/>
      <c r="D33" s="110">
        <v>0.28000000000000003</v>
      </c>
      <c r="E33" s="111">
        <v>0.28000000000000003</v>
      </c>
      <c r="F33" s="112">
        <v>0.26</v>
      </c>
      <c r="G33" s="113"/>
      <c r="H33" s="125">
        <v>0.28000000000000003</v>
      </c>
      <c r="I33" s="125"/>
    </row>
    <row r="34" spans="1:9" ht="15">
      <c r="A34" s="14">
        <v>30</v>
      </c>
      <c r="B34" s="109"/>
      <c r="C34" s="110"/>
      <c r="D34" s="110">
        <v>0.3</v>
      </c>
      <c r="E34" s="111">
        <v>0.26</v>
      </c>
      <c r="F34" s="112">
        <v>0.26</v>
      </c>
      <c r="G34" s="113"/>
      <c r="H34" s="125">
        <v>0.3</v>
      </c>
      <c r="I34" s="125"/>
    </row>
    <row r="35" spans="1:9" ht="15.6" thickBot="1">
      <c r="A35" s="15">
        <v>31</v>
      </c>
      <c r="B35" s="114"/>
      <c r="C35" s="115"/>
      <c r="D35" s="115">
        <v>0.28000000000000003</v>
      </c>
      <c r="E35" s="116">
        <v>0.26</v>
      </c>
      <c r="F35" s="117">
        <v>0.26</v>
      </c>
      <c r="G35" s="118"/>
      <c r="H35" s="132">
        <v>0.28000000000000003</v>
      </c>
      <c r="I35" s="132"/>
    </row>
    <row r="36" spans="1:9" ht="15" thickTop="1" thickBot="1">
      <c r="A36" s="136" t="s">
        <v>2</v>
      </c>
      <c r="B36" s="136"/>
      <c r="C36" s="136"/>
      <c r="D36" s="136"/>
      <c r="E36" s="136"/>
      <c r="F36" s="137" t="s">
        <v>16</v>
      </c>
      <c r="G36" s="137"/>
      <c r="H36" s="137"/>
      <c r="I36" s="137"/>
    </row>
    <row r="37" spans="1:9" ht="33" customHeight="1" thickTop="1" thickBot="1">
      <c r="A37" s="138" t="s">
        <v>17</v>
      </c>
      <c r="B37" s="138"/>
      <c r="C37" s="138"/>
      <c r="D37" s="138"/>
      <c r="E37" s="119" t="s">
        <v>63</v>
      </c>
      <c r="F37" s="139" t="s">
        <v>18</v>
      </c>
      <c r="G37" s="139"/>
      <c r="H37" s="139" t="s">
        <v>19</v>
      </c>
      <c r="I37" s="139"/>
    </row>
    <row r="38" spans="1:9" ht="15" thickTop="1" thickBot="1">
      <c r="A38" s="140" t="s">
        <v>20</v>
      </c>
      <c r="B38" s="140"/>
      <c r="C38" s="140"/>
      <c r="D38" s="140"/>
      <c r="E38" s="119" t="s">
        <v>63</v>
      </c>
      <c r="F38" s="141" t="s">
        <v>63</v>
      </c>
      <c r="G38" s="141"/>
      <c r="H38" s="141" t="s">
        <v>63</v>
      </c>
      <c r="I38" s="141"/>
    </row>
    <row r="39" spans="1:9" ht="17.399999999999999" thickTop="1" thickBot="1">
      <c r="A39" s="142" t="s">
        <v>21</v>
      </c>
      <c r="B39" s="142"/>
      <c r="C39" s="142"/>
      <c r="D39" s="142"/>
      <c r="E39" s="119" t="s">
        <v>63</v>
      </c>
      <c r="F39" s="141"/>
      <c r="G39" s="141"/>
      <c r="H39" s="141"/>
      <c r="I39" s="141"/>
    </row>
    <row r="40" spans="1:9" ht="15" thickTop="1" thickBot="1">
      <c r="A40" s="133"/>
      <c r="B40" s="133"/>
      <c r="C40" s="133"/>
      <c r="D40" s="133"/>
      <c r="E40" s="133"/>
      <c r="F40" s="134" t="s">
        <v>64</v>
      </c>
      <c r="G40" s="134"/>
      <c r="H40" s="134"/>
      <c r="I40" s="134"/>
    </row>
    <row r="41" spans="1:9" ht="14.4" thickTop="1">
      <c r="A41" s="135" t="s">
        <v>52</v>
      </c>
      <c r="B41" s="135"/>
      <c r="C41" s="135"/>
      <c r="D41" s="135"/>
      <c r="E41" s="135"/>
      <c r="F41" s="135"/>
      <c r="G41" s="135"/>
      <c r="H41" s="135"/>
      <c r="I41" s="135"/>
    </row>
  </sheetData>
  <sheetProtection password="C494" sheet="1" objects="1" scenarios="1" selectLockedCells="1"/>
  <mergeCells count="48">
    <mergeCell ref="A40:E40"/>
    <mergeCell ref="F40:I40"/>
    <mergeCell ref="A41:I41"/>
    <mergeCell ref="A36:E36"/>
    <mergeCell ref="F36:I36"/>
    <mergeCell ref="A37:D37"/>
    <mergeCell ref="F37:G37"/>
    <mergeCell ref="H37:I37"/>
    <mergeCell ref="A38:D38"/>
    <mergeCell ref="F38:G39"/>
    <mergeCell ref="H38:I39"/>
    <mergeCell ref="A39:D39"/>
    <mergeCell ref="H35:I3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11:I11"/>
    <mergeCell ref="A1:G1"/>
    <mergeCell ref="A2:G2"/>
    <mergeCell ref="B3:D3"/>
    <mergeCell ref="F3:G3"/>
    <mergeCell ref="H4:I4"/>
    <mergeCell ref="H5:I5"/>
    <mergeCell ref="H6:I6"/>
    <mergeCell ref="H7:I7"/>
    <mergeCell ref="H8:I8"/>
    <mergeCell ref="H9:I9"/>
    <mergeCell ref="H10:I10"/>
  </mergeCells>
  <pageMargins left="0.70000000000000007" right="0.70000000000000007" top="1.0457000000000001" bottom="1.0457000000000001" header="0.75000000000000011" footer="0.75000000000000011"/>
  <pageSetup fitToWidth="0" fitToHeight="0" pageOrder="overThenDown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B41"/>
  <sheetViews>
    <sheetView topLeftCell="A13" workbookViewId="0">
      <selection activeCell="K3" sqref="K3"/>
    </sheetView>
  </sheetViews>
  <sheetFormatPr defaultRowHeight="13.8"/>
  <cols>
    <col min="1" max="1" width="7.8984375" style="23" customWidth="1"/>
    <col min="2" max="2" width="14.19921875" style="24" customWidth="1"/>
    <col min="3" max="3" width="11.59765625" style="24" customWidth="1"/>
    <col min="4" max="4" width="8.8984375" style="24" customWidth="1"/>
    <col min="5" max="5" width="6.69921875" style="24" bestFit="1" customWidth="1"/>
    <col min="6" max="6" width="7.69921875" style="24" bestFit="1" customWidth="1"/>
    <col min="7" max="7" width="7.19921875" style="24" customWidth="1"/>
    <col min="8" max="8" width="9.09765625" style="24" hidden="1" customWidth="1"/>
    <col min="9" max="9" width="11.8984375" style="24" customWidth="1"/>
    <col min="10" max="10" width="14.09765625" style="24" customWidth="1"/>
    <col min="11" max="11" width="10.19921875" style="24" customWidth="1"/>
    <col min="12" max="12" width="7.69921875" style="24" customWidth="1"/>
    <col min="13" max="13" width="5.8984375" style="24" bestFit="1" customWidth="1"/>
    <col min="14" max="14" width="7" style="24" bestFit="1" customWidth="1"/>
    <col min="15" max="15" width="6.69921875" style="24" customWidth="1"/>
    <col min="16" max="16" width="8.3984375" style="24" hidden="1" customWidth="1"/>
    <col min="17" max="17" width="10.09765625" style="24" bestFit="1" customWidth="1"/>
    <col min="18" max="18" width="12.3984375" style="24" customWidth="1"/>
    <col min="19" max="19" width="6.8984375" style="24" customWidth="1"/>
    <col min="20" max="23" width="8.5" style="24" customWidth="1"/>
    <col min="24" max="210" width="8.5" style="72" customWidth="1"/>
    <col min="211" max="211" width="9" customWidth="1"/>
  </cols>
  <sheetData>
    <row r="1" spans="1:210" s="18" customFormat="1" ht="15.75" customHeight="1">
      <c r="A1" s="63"/>
      <c r="B1" s="143" t="s">
        <v>22</v>
      </c>
      <c r="C1" s="143"/>
      <c r="D1" s="143"/>
      <c r="E1" s="143"/>
      <c r="F1" s="143"/>
      <c r="G1" s="143"/>
      <c r="H1" s="143"/>
      <c r="I1" s="16"/>
      <c r="J1" s="144" t="s">
        <v>22</v>
      </c>
      <c r="K1" s="144"/>
      <c r="L1" s="144"/>
      <c r="M1" s="144"/>
      <c r="N1" s="144"/>
      <c r="O1" s="144"/>
      <c r="P1" s="144"/>
      <c r="Q1" s="144"/>
      <c r="R1" s="17" t="s">
        <v>23</v>
      </c>
      <c r="S1" s="81" t="s">
        <v>7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</row>
    <row r="2" spans="1:210" s="22" customFormat="1" ht="15" customHeight="1">
      <c r="A2" s="67" t="s">
        <v>4</v>
      </c>
      <c r="B2" s="19"/>
      <c r="C2" s="78" t="s">
        <v>59</v>
      </c>
      <c r="D2" s="78"/>
      <c r="E2" s="78"/>
      <c r="F2" s="19"/>
      <c r="G2" s="61" t="s">
        <v>5</v>
      </c>
      <c r="I2" s="77" t="s">
        <v>60</v>
      </c>
      <c r="J2" s="62" t="s">
        <v>3</v>
      </c>
      <c r="K2" s="79">
        <v>45650</v>
      </c>
      <c r="L2" s="80"/>
      <c r="M2" s="80"/>
      <c r="N2" s="20"/>
      <c r="O2" s="19"/>
      <c r="P2" s="19"/>
      <c r="Q2" s="145" t="s">
        <v>24</v>
      </c>
      <c r="R2" s="145"/>
      <c r="S2" s="21">
        <v>1</v>
      </c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</row>
    <row r="3" spans="1:210" ht="9" customHeight="1" thickBot="1"/>
    <row r="4" spans="1:210" ht="16.2" thickTop="1" thickBot="1">
      <c r="A4" s="25"/>
      <c r="B4" s="146" t="s">
        <v>25</v>
      </c>
      <c r="C4" s="146"/>
      <c r="D4" s="146"/>
      <c r="E4" s="146"/>
      <c r="F4" s="146"/>
      <c r="G4" s="146"/>
      <c r="H4" s="146"/>
      <c r="I4" s="146"/>
      <c r="J4" s="146" t="s">
        <v>26</v>
      </c>
      <c r="K4" s="146"/>
      <c r="L4" s="146"/>
      <c r="M4" s="146"/>
      <c r="N4" s="146"/>
      <c r="O4" s="146"/>
      <c r="P4" s="146"/>
      <c r="Q4" s="146"/>
      <c r="R4" s="26" t="s">
        <v>27</v>
      </c>
      <c r="S4" s="88"/>
    </row>
    <row r="5" spans="1:210" s="33" customFormat="1" ht="63" customHeight="1" thickTop="1" thickBot="1">
      <c r="A5" s="68" t="s">
        <v>28</v>
      </c>
      <c r="B5" s="27" t="s">
        <v>29</v>
      </c>
      <c r="C5" s="28" t="s">
        <v>30</v>
      </c>
      <c r="D5" s="84" t="s">
        <v>31</v>
      </c>
      <c r="E5" s="29" t="s">
        <v>50</v>
      </c>
      <c r="F5" s="30" t="s">
        <v>32</v>
      </c>
      <c r="G5" s="30" t="s">
        <v>33</v>
      </c>
      <c r="H5" s="60" t="s">
        <v>51</v>
      </c>
      <c r="I5" s="29" t="s">
        <v>34</v>
      </c>
      <c r="J5" s="31" t="s">
        <v>35</v>
      </c>
      <c r="K5" s="28" t="s">
        <v>36</v>
      </c>
      <c r="L5" s="85" t="s">
        <v>54</v>
      </c>
      <c r="M5" s="29" t="s">
        <v>48</v>
      </c>
      <c r="N5" s="30" t="s">
        <v>37</v>
      </c>
      <c r="O5" s="30" t="s">
        <v>38</v>
      </c>
      <c r="P5" s="32" t="s">
        <v>49</v>
      </c>
      <c r="Q5" s="29" t="s">
        <v>53</v>
      </c>
      <c r="R5" s="29" t="s">
        <v>56</v>
      </c>
      <c r="S5" s="29" t="s">
        <v>55</v>
      </c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</row>
    <row r="6" spans="1:210" s="33" customFormat="1" ht="24" customHeight="1" thickTop="1" thickBot="1">
      <c r="A6" s="64"/>
      <c r="B6" s="34" t="s">
        <v>39</v>
      </c>
      <c r="C6" s="35" t="s">
        <v>40</v>
      </c>
      <c r="D6" s="36" t="s">
        <v>41</v>
      </c>
      <c r="E6" s="37" t="s">
        <v>42</v>
      </c>
      <c r="F6" s="37"/>
      <c r="G6" s="34" t="s">
        <v>43</v>
      </c>
      <c r="H6" s="35" t="s">
        <v>44</v>
      </c>
      <c r="I6" s="35" t="s">
        <v>45</v>
      </c>
      <c r="J6" s="38" t="s">
        <v>39</v>
      </c>
      <c r="K6" s="38" t="s">
        <v>40</v>
      </c>
      <c r="L6" s="38" t="s">
        <v>41</v>
      </c>
      <c r="M6" s="38" t="s">
        <v>42</v>
      </c>
      <c r="N6" s="89"/>
      <c r="O6" s="34" t="s">
        <v>43</v>
      </c>
      <c r="P6" s="39" t="s">
        <v>44</v>
      </c>
      <c r="Q6" s="35" t="s">
        <v>45</v>
      </c>
      <c r="R6" s="35" t="s">
        <v>45</v>
      </c>
      <c r="S6" s="35" t="s">
        <v>46</v>
      </c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</row>
    <row r="7" spans="1:210" s="24" customFormat="1" ht="5.25" customHeight="1" thickTop="1">
      <c r="A7" s="65"/>
      <c r="B7" s="40"/>
      <c r="C7" s="41"/>
      <c r="D7" s="42"/>
      <c r="E7" s="43"/>
      <c r="F7" s="44"/>
      <c r="G7" s="45"/>
      <c r="H7" s="46"/>
      <c r="I7" s="47"/>
      <c r="J7" s="44"/>
      <c r="K7" s="48"/>
      <c r="L7" s="45"/>
      <c r="M7" s="46"/>
      <c r="N7" s="49"/>
      <c r="O7" s="42"/>
      <c r="P7" s="43"/>
      <c r="Q7" s="50"/>
      <c r="R7" s="50"/>
      <c r="S7" s="5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</row>
    <row r="8" spans="1:210" s="24" customFormat="1" ht="15.75" customHeight="1">
      <c r="A8" s="69">
        <v>1</v>
      </c>
      <c r="B8" s="75"/>
      <c r="C8" s="74">
        <v>150</v>
      </c>
      <c r="D8" s="123">
        <v>35</v>
      </c>
      <c r="E8" s="52">
        <f>D8*B8</f>
        <v>0</v>
      </c>
      <c r="F8" s="76"/>
      <c r="G8" s="82"/>
      <c r="H8" s="53" t="str">
        <f>IF(F8=0, "",IF(F8&lt;12.5,(0.353*$S$2)*(12.006+EXP(2.46-0.073*G8+0.125*B8+0.389*F8)),(0.361*$S$2)*(-2.261+EXP(2.69-0.065*G8+0.111*B8+0.361*F8))))</f>
        <v/>
      </c>
      <c r="I8" s="59" t="str">
        <f>IF(H8="", "",(E8/H8)*100)</f>
        <v/>
      </c>
      <c r="J8" s="75">
        <v>1.22</v>
      </c>
      <c r="K8" s="86">
        <v>180</v>
      </c>
      <c r="L8" s="123">
        <v>50</v>
      </c>
      <c r="M8" s="52">
        <f>L8*J8</f>
        <v>61</v>
      </c>
      <c r="N8" s="76">
        <v>7</v>
      </c>
      <c r="O8" s="82">
        <v>6</v>
      </c>
      <c r="P8" s="52">
        <f>IF(N8=0, "",IF(N8&lt;12.5,(0.353*$S$2)*(12.006+EXP(2.46-0.073*O8+0.125*J8+0.389*N8)),(0.361*$S$2)*(-2.261+EXP(2.69-0.065*O8+0.111*J8+0.361*N8))))</f>
        <v>51.524047513251922</v>
      </c>
      <c r="Q8" s="59">
        <f t="shared" ref="Q8" si="0">IF(P8="", "",(M8/P8)*100)</f>
        <v>118.39132006139633</v>
      </c>
      <c r="R8" s="83">
        <f>IF(I8="", Q8,(I8+Q8))</f>
        <v>118.39132006139633</v>
      </c>
      <c r="S8" s="98" t="str">
        <f>IF(R8&gt;99.5, "yes","no")</f>
        <v>yes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</row>
    <row r="9" spans="1:210" s="24" customFormat="1" ht="15.75" customHeight="1">
      <c r="A9" s="69">
        <v>2</v>
      </c>
      <c r="B9" s="75"/>
      <c r="C9" s="74"/>
      <c r="D9" s="123">
        <v>35</v>
      </c>
      <c r="E9" s="52">
        <f t="shared" ref="E9:E38" si="1">D9*B9</f>
        <v>0</v>
      </c>
      <c r="F9" s="76"/>
      <c r="G9" s="82"/>
      <c r="H9" s="53" t="str">
        <f t="shared" ref="H9:H38" si="2">IF(F9=0, "",IF(F9&lt;12.5,(0.353*$S$2)*(12.006+EXP(2.46-0.073*G9+0.125*B9+0.389*F9)),(0.361*$S$2)*(-2.261+EXP(2.69-0.065*G9+0.111*B9+0.361*F9))))</f>
        <v/>
      </c>
      <c r="I9" s="59" t="str">
        <f t="shared" ref="I9:I38" si="3">IF(H9="", "",(E9/H9)*100)</f>
        <v/>
      </c>
      <c r="J9" s="75">
        <v>1.2</v>
      </c>
      <c r="K9" s="86">
        <v>160</v>
      </c>
      <c r="L9" s="123">
        <v>50</v>
      </c>
      <c r="M9" s="52">
        <f t="shared" ref="M9:M38" si="4">L9*J9</f>
        <v>60</v>
      </c>
      <c r="N9" s="76">
        <v>7</v>
      </c>
      <c r="O9" s="82">
        <v>6</v>
      </c>
      <c r="P9" s="52">
        <f t="shared" ref="P9:P39" si="5">IF(N9=0, "",IF(N9&lt;12.5,(0.353*$S$2)*(12.006+EXP(2.46-0.073*O9+0.125*J9+0.389*N9)),(0.361*$S$2)*(-2.261+EXP(2.69-0.065*O9+0.111*J9+0.361*N9))))</f>
        <v>51.405980334934981</v>
      </c>
      <c r="Q9" s="59">
        <f t="shared" ref="Q9:Q38" si="6">IF(P9="", "",(M9/P9)*100)</f>
        <v>116.71793750273956</v>
      </c>
      <c r="R9" s="59">
        <f t="shared" ref="R9:R38" si="7">IF(I9="", Q9,(I9+Q9))</f>
        <v>116.71793750273956</v>
      </c>
      <c r="S9" s="98" t="str">
        <f t="shared" ref="S9:S37" si="8">IF(R9&gt;99.5, "yes","no")</f>
        <v>yes</v>
      </c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</row>
    <row r="10" spans="1:210" s="24" customFormat="1" ht="15.75" customHeight="1">
      <c r="A10" s="69">
        <v>3</v>
      </c>
      <c r="B10" s="75"/>
      <c r="C10" s="74"/>
      <c r="D10" s="123">
        <v>35</v>
      </c>
      <c r="E10" s="52">
        <f t="shared" si="1"/>
        <v>0</v>
      </c>
      <c r="F10" s="76"/>
      <c r="G10" s="82"/>
      <c r="H10" s="53" t="str">
        <f t="shared" si="2"/>
        <v/>
      </c>
      <c r="I10" s="59" t="str">
        <f t="shared" si="3"/>
        <v/>
      </c>
      <c r="J10" s="75">
        <v>1.19</v>
      </c>
      <c r="K10" s="86">
        <v>155</v>
      </c>
      <c r="L10" s="123">
        <v>50</v>
      </c>
      <c r="M10" s="52">
        <f t="shared" si="4"/>
        <v>59.5</v>
      </c>
      <c r="N10" s="76">
        <v>7</v>
      </c>
      <c r="O10" s="82">
        <v>6</v>
      </c>
      <c r="P10" s="52">
        <f t="shared" si="5"/>
        <v>51.347057341559491</v>
      </c>
      <c r="Q10" s="59">
        <f t="shared" si="6"/>
        <v>115.87811080235294</v>
      </c>
      <c r="R10" s="59">
        <f t="shared" si="7"/>
        <v>115.87811080235294</v>
      </c>
      <c r="S10" s="98" t="str">
        <f t="shared" si="8"/>
        <v>yes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</row>
    <row r="11" spans="1:210" s="24" customFormat="1" ht="15.75" customHeight="1">
      <c r="A11" s="69">
        <v>4</v>
      </c>
      <c r="B11" s="75"/>
      <c r="C11" s="74"/>
      <c r="D11" s="123">
        <v>35</v>
      </c>
      <c r="E11" s="52">
        <f t="shared" si="1"/>
        <v>0</v>
      </c>
      <c r="F11" s="76"/>
      <c r="G11" s="82"/>
      <c r="H11" s="53" t="str">
        <f t="shared" si="2"/>
        <v/>
      </c>
      <c r="I11" s="59" t="str">
        <f t="shared" si="3"/>
        <v/>
      </c>
      <c r="J11" s="75">
        <v>1.19</v>
      </c>
      <c r="K11" s="86">
        <v>140</v>
      </c>
      <c r="L11" s="123">
        <v>50</v>
      </c>
      <c r="M11" s="52">
        <f t="shared" si="4"/>
        <v>59.5</v>
      </c>
      <c r="N11" s="76">
        <v>7</v>
      </c>
      <c r="O11" s="82">
        <v>6</v>
      </c>
      <c r="P11" s="52">
        <f t="shared" si="5"/>
        <v>51.347057341559491</v>
      </c>
      <c r="Q11" s="59">
        <f t="shared" si="6"/>
        <v>115.87811080235294</v>
      </c>
      <c r="R11" s="59">
        <f t="shared" si="7"/>
        <v>115.87811080235294</v>
      </c>
      <c r="S11" s="98" t="str">
        <f t="shared" si="8"/>
        <v>yes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</row>
    <row r="12" spans="1:210" s="24" customFormat="1" ht="15.75" customHeight="1">
      <c r="A12" s="69">
        <v>5</v>
      </c>
      <c r="B12" s="75"/>
      <c r="C12" s="74"/>
      <c r="D12" s="123">
        <v>35</v>
      </c>
      <c r="E12" s="52">
        <f t="shared" si="1"/>
        <v>0</v>
      </c>
      <c r="F12" s="76"/>
      <c r="G12" s="82"/>
      <c r="H12" s="53" t="str">
        <f t="shared" si="2"/>
        <v/>
      </c>
      <c r="I12" s="59" t="str">
        <f t="shared" si="3"/>
        <v/>
      </c>
      <c r="J12" s="75">
        <v>1.18</v>
      </c>
      <c r="K12" s="86">
        <v>160</v>
      </c>
      <c r="L12" s="123">
        <v>50</v>
      </c>
      <c r="M12" s="52">
        <f t="shared" si="4"/>
        <v>59</v>
      </c>
      <c r="N12" s="76">
        <v>7</v>
      </c>
      <c r="O12" s="82">
        <v>6</v>
      </c>
      <c r="P12" s="52">
        <f t="shared" si="5"/>
        <v>51.288207955911226</v>
      </c>
      <c r="Q12" s="59">
        <f t="shared" si="6"/>
        <v>115.03618931415589</v>
      </c>
      <c r="R12" s="59">
        <f t="shared" si="7"/>
        <v>115.03618931415589</v>
      </c>
      <c r="S12" s="98" t="str">
        <f t="shared" si="8"/>
        <v>yes</v>
      </c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</row>
    <row r="13" spans="1:210" s="24" customFormat="1" ht="15.75" customHeight="1">
      <c r="A13" s="69">
        <v>6</v>
      </c>
      <c r="B13" s="75"/>
      <c r="C13" s="74"/>
      <c r="D13" s="123">
        <v>35</v>
      </c>
      <c r="E13" s="52">
        <f t="shared" si="1"/>
        <v>0</v>
      </c>
      <c r="F13" s="76"/>
      <c r="G13" s="82"/>
      <c r="H13" s="53" t="str">
        <f t="shared" si="2"/>
        <v/>
      </c>
      <c r="I13" s="59" t="str">
        <f t="shared" si="3"/>
        <v/>
      </c>
      <c r="J13" s="75">
        <v>1.1599999999999999</v>
      </c>
      <c r="K13" s="86">
        <v>180</v>
      </c>
      <c r="L13" s="123">
        <v>50</v>
      </c>
      <c r="M13" s="52">
        <f t="shared" si="4"/>
        <v>57.999999999999993</v>
      </c>
      <c r="N13" s="76">
        <v>7</v>
      </c>
      <c r="O13" s="82">
        <v>6</v>
      </c>
      <c r="P13" s="52">
        <f t="shared" si="5"/>
        <v>51.170729640102849</v>
      </c>
      <c r="Q13" s="59">
        <f t="shared" si="6"/>
        <v>113.34604843028269</v>
      </c>
      <c r="R13" s="59">
        <f t="shared" si="7"/>
        <v>113.34604843028269</v>
      </c>
      <c r="S13" s="98" t="str">
        <f t="shared" si="8"/>
        <v>yes</v>
      </c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</row>
    <row r="14" spans="1:210" s="24" customFormat="1" ht="15.75" customHeight="1">
      <c r="A14" s="69">
        <v>7</v>
      </c>
      <c r="B14" s="75"/>
      <c r="C14" s="74"/>
      <c r="D14" s="123">
        <v>35</v>
      </c>
      <c r="E14" s="52">
        <f t="shared" si="1"/>
        <v>0</v>
      </c>
      <c r="F14" s="76"/>
      <c r="G14" s="82"/>
      <c r="H14" s="53" t="str">
        <f t="shared" si="2"/>
        <v/>
      </c>
      <c r="I14" s="59" t="str">
        <f t="shared" si="3"/>
        <v/>
      </c>
      <c r="J14" s="75">
        <v>1.1499999999999999</v>
      </c>
      <c r="K14" s="86">
        <v>210</v>
      </c>
      <c r="L14" s="123">
        <v>50</v>
      </c>
      <c r="M14" s="52">
        <f t="shared" si="4"/>
        <v>57.499999999999993</v>
      </c>
      <c r="N14" s="76">
        <v>7</v>
      </c>
      <c r="O14" s="82">
        <v>6</v>
      </c>
      <c r="P14" s="52">
        <f t="shared" si="5"/>
        <v>51.112100526382761</v>
      </c>
      <c r="Q14" s="59">
        <f t="shared" si="6"/>
        <v>112.49782225310807</v>
      </c>
      <c r="R14" s="59">
        <f t="shared" si="7"/>
        <v>112.49782225310807</v>
      </c>
      <c r="S14" s="98" t="str">
        <f t="shared" si="8"/>
        <v>yes</v>
      </c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</row>
    <row r="15" spans="1:210" s="24" customFormat="1" ht="15.75" customHeight="1">
      <c r="A15" s="69">
        <v>8</v>
      </c>
      <c r="B15" s="75"/>
      <c r="C15" s="74"/>
      <c r="D15" s="123">
        <v>35</v>
      </c>
      <c r="E15" s="52">
        <f t="shared" si="1"/>
        <v>0</v>
      </c>
      <c r="F15" s="76"/>
      <c r="G15" s="82"/>
      <c r="H15" s="53" t="str">
        <f t="shared" si="2"/>
        <v/>
      </c>
      <c r="I15" s="59" t="str">
        <f t="shared" si="3"/>
        <v/>
      </c>
      <c r="J15" s="75">
        <v>1.1499999999999999</v>
      </c>
      <c r="K15" s="86">
        <v>200</v>
      </c>
      <c r="L15" s="123">
        <v>50</v>
      </c>
      <c r="M15" s="52">
        <f t="shared" si="4"/>
        <v>57.499999999999993</v>
      </c>
      <c r="N15" s="76">
        <v>7</v>
      </c>
      <c r="O15" s="82">
        <v>6</v>
      </c>
      <c r="P15" s="52">
        <f t="shared" si="5"/>
        <v>51.112100526382761</v>
      </c>
      <c r="Q15" s="59">
        <f t="shared" si="6"/>
        <v>112.49782225310807</v>
      </c>
      <c r="R15" s="59">
        <f t="shared" si="7"/>
        <v>112.49782225310807</v>
      </c>
      <c r="S15" s="98" t="str">
        <f t="shared" si="8"/>
        <v>yes</v>
      </c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</row>
    <row r="16" spans="1:210" s="24" customFormat="1" ht="15.75" customHeight="1">
      <c r="A16" s="69">
        <v>9</v>
      </c>
      <c r="B16" s="100"/>
      <c r="C16" s="74"/>
      <c r="D16" s="123">
        <v>35</v>
      </c>
      <c r="E16" s="52">
        <f t="shared" si="1"/>
        <v>0</v>
      </c>
      <c r="F16" s="76"/>
      <c r="G16" s="82"/>
      <c r="H16" s="53" t="str">
        <f t="shared" si="2"/>
        <v/>
      </c>
      <c r="I16" s="59" t="str">
        <f t="shared" si="3"/>
        <v/>
      </c>
      <c r="J16" s="75">
        <v>1.1299999999999999</v>
      </c>
      <c r="K16" s="120">
        <v>140</v>
      </c>
      <c r="L16" s="123">
        <v>50</v>
      </c>
      <c r="M16" s="52">
        <f t="shared" si="4"/>
        <v>56.499999999999993</v>
      </c>
      <c r="N16" s="76">
        <v>7</v>
      </c>
      <c r="O16" s="82">
        <v>6</v>
      </c>
      <c r="P16" s="52">
        <f t="shared" si="5"/>
        <v>50.995061929270818</v>
      </c>
      <c r="Q16" s="59">
        <f t="shared" si="6"/>
        <v>110.79504144610006</v>
      </c>
      <c r="R16" s="59">
        <f t="shared" si="7"/>
        <v>110.79504144610006</v>
      </c>
      <c r="S16" s="98" t="str">
        <f t="shared" si="8"/>
        <v>yes</v>
      </c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</row>
    <row r="17" spans="1:210" s="24" customFormat="1" ht="15.75" customHeight="1">
      <c r="A17" s="69">
        <v>10</v>
      </c>
      <c r="B17" s="75"/>
      <c r="C17" s="74"/>
      <c r="D17" s="123">
        <v>35</v>
      </c>
      <c r="E17" s="52">
        <f t="shared" si="1"/>
        <v>0</v>
      </c>
      <c r="F17" s="76"/>
      <c r="G17" s="82"/>
      <c r="H17" s="53" t="str">
        <f t="shared" si="2"/>
        <v/>
      </c>
      <c r="I17" s="59" t="str">
        <f t="shared" si="3"/>
        <v/>
      </c>
      <c r="J17" s="75">
        <v>1.1000000000000001</v>
      </c>
      <c r="K17" s="120">
        <v>160</v>
      </c>
      <c r="L17" s="123">
        <v>50</v>
      </c>
      <c r="M17" s="52">
        <f t="shared" si="4"/>
        <v>55.000000000000007</v>
      </c>
      <c r="N17" s="76">
        <v>7</v>
      </c>
      <c r="O17" s="82">
        <v>6</v>
      </c>
      <c r="P17" s="52">
        <f t="shared" si="5"/>
        <v>50.820051738733312</v>
      </c>
      <c r="Q17" s="59">
        <f t="shared" si="6"/>
        <v>108.22499804359877</v>
      </c>
      <c r="R17" s="59">
        <f t="shared" si="7"/>
        <v>108.22499804359877</v>
      </c>
      <c r="S17" s="98" t="str">
        <f t="shared" si="8"/>
        <v>yes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</row>
    <row r="18" spans="1:210" s="24" customFormat="1" ht="15.75" customHeight="1">
      <c r="A18" s="69">
        <v>11</v>
      </c>
      <c r="B18" s="75"/>
      <c r="C18" s="74"/>
      <c r="D18" s="123">
        <v>35</v>
      </c>
      <c r="E18" s="52">
        <f t="shared" si="1"/>
        <v>0</v>
      </c>
      <c r="F18" s="76"/>
      <c r="G18" s="82"/>
      <c r="H18" s="53" t="str">
        <f t="shared" si="2"/>
        <v/>
      </c>
      <c r="I18" s="59" t="str">
        <f t="shared" si="3"/>
        <v/>
      </c>
      <c r="J18" s="75">
        <v>1.0900000000000001</v>
      </c>
      <c r="K18" s="120">
        <v>180</v>
      </c>
      <c r="L18" s="123">
        <v>50</v>
      </c>
      <c r="M18" s="52">
        <f t="shared" si="4"/>
        <v>54.500000000000007</v>
      </c>
      <c r="N18" s="76">
        <v>7</v>
      </c>
      <c r="O18" s="82">
        <v>6</v>
      </c>
      <c r="P18" s="52">
        <f t="shared" si="5"/>
        <v>50.761860698536957</v>
      </c>
      <c r="Q18" s="59">
        <f t="shared" si="6"/>
        <v>107.3640706822451</v>
      </c>
      <c r="R18" s="59">
        <f t="shared" si="7"/>
        <v>107.3640706822451</v>
      </c>
      <c r="S18" s="98" t="str">
        <f t="shared" si="8"/>
        <v>yes</v>
      </c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</row>
    <row r="19" spans="1:210" s="24" customFormat="1" ht="15.75" customHeight="1">
      <c r="A19" s="69">
        <v>12</v>
      </c>
      <c r="B19" s="75"/>
      <c r="C19" s="74"/>
      <c r="D19" s="123">
        <v>35</v>
      </c>
      <c r="E19" s="52">
        <f t="shared" si="1"/>
        <v>0</v>
      </c>
      <c r="F19" s="76"/>
      <c r="G19" s="82"/>
      <c r="H19" s="53" t="str">
        <f t="shared" si="2"/>
        <v/>
      </c>
      <c r="I19" s="59" t="str">
        <f t="shared" si="3"/>
        <v/>
      </c>
      <c r="J19" s="75">
        <v>1.06</v>
      </c>
      <c r="K19" s="120">
        <v>170</v>
      </c>
      <c r="L19" s="123">
        <v>50</v>
      </c>
      <c r="M19" s="52">
        <f t="shared" si="4"/>
        <v>53</v>
      </c>
      <c r="N19" s="76">
        <v>7</v>
      </c>
      <c r="O19" s="82">
        <v>6</v>
      </c>
      <c r="P19" s="52">
        <f t="shared" si="5"/>
        <v>50.587723374966259</v>
      </c>
      <c r="Q19" s="59">
        <f t="shared" si="6"/>
        <v>104.76850204772701</v>
      </c>
      <c r="R19" s="59">
        <f t="shared" si="7"/>
        <v>104.76850204772701</v>
      </c>
      <c r="S19" s="98" t="str">
        <f t="shared" si="8"/>
        <v>yes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</row>
    <row r="20" spans="1:210" s="24" customFormat="1" ht="15.75" customHeight="1">
      <c r="A20" s="69">
        <v>13</v>
      </c>
      <c r="B20" s="75"/>
      <c r="C20" s="74"/>
      <c r="D20" s="123">
        <v>35</v>
      </c>
      <c r="E20" s="52">
        <f t="shared" si="1"/>
        <v>0</v>
      </c>
      <c r="F20" s="76"/>
      <c r="G20" s="82"/>
      <c r="H20" s="53" t="str">
        <f t="shared" si="2"/>
        <v/>
      </c>
      <c r="I20" s="59" t="str">
        <f t="shared" si="3"/>
        <v/>
      </c>
      <c r="J20" s="75">
        <v>1.02</v>
      </c>
      <c r="K20" s="120">
        <v>170</v>
      </c>
      <c r="L20" s="123">
        <v>50</v>
      </c>
      <c r="M20" s="52">
        <f t="shared" si="4"/>
        <v>51</v>
      </c>
      <c r="N20" s="76">
        <v>7</v>
      </c>
      <c r="O20" s="82">
        <v>6</v>
      </c>
      <c r="P20" s="52">
        <f t="shared" si="5"/>
        <v>50.356553753747697</v>
      </c>
      <c r="Q20" s="59">
        <f t="shared" si="6"/>
        <v>101.27778054351946</v>
      </c>
      <c r="R20" s="59">
        <f t="shared" si="7"/>
        <v>101.27778054351946</v>
      </c>
      <c r="S20" s="98" t="str">
        <f t="shared" si="8"/>
        <v>yes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</row>
    <row r="21" spans="1:210" s="24" customFormat="1" ht="15.75" customHeight="1">
      <c r="A21" s="69">
        <v>14</v>
      </c>
      <c r="B21" s="75"/>
      <c r="C21" s="74"/>
      <c r="D21" s="123">
        <v>35</v>
      </c>
      <c r="E21" s="52">
        <f t="shared" si="1"/>
        <v>0</v>
      </c>
      <c r="F21" s="76"/>
      <c r="G21" s="82"/>
      <c r="H21" s="53" t="str">
        <f t="shared" si="2"/>
        <v/>
      </c>
      <c r="I21" s="59" t="str">
        <f t="shared" si="3"/>
        <v/>
      </c>
      <c r="J21" s="75">
        <v>1.01</v>
      </c>
      <c r="K21" s="120">
        <v>195</v>
      </c>
      <c r="L21" s="123">
        <v>50</v>
      </c>
      <c r="M21" s="52">
        <f t="shared" si="4"/>
        <v>50.5</v>
      </c>
      <c r="N21" s="76">
        <v>7</v>
      </c>
      <c r="O21" s="82">
        <v>7</v>
      </c>
      <c r="P21" s="52">
        <f t="shared" si="5"/>
        <v>47.056297965572384</v>
      </c>
      <c r="Q21" s="59">
        <f t="shared" si="6"/>
        <v>107.31825958120871</v>
      </c>
      <c r="R21" s="59">
        <f t="shared" si="7"/>
        <v>107.31825958120871</v>
      </c>
      <c r="S21" s="98" t="str">
        <f t="shared" si="8"/>
        <v>yes</v>
      </c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</row>
    <row r="22" spans="1:210" ht="15.75" customHeight="1">
      <c r="A22" s="69">
        <v>15</v>
      </c>
      <c r="B22" s="75"/>
      <c r="C22" s="74"/>
      <c r="D22" s="123">
        <v>35</v>
      </c>
      <c r="E22" s="52">
        <f t="shared" si="1"/>
        <v>0</v>
      </c>
      <c r="F22" s="76"/>
      <c r="G22" s="82"/>
      <c r="H22" s="53" t="str">
        <f t="shared" si="2"/>
        <v/>
      </c>
      <c r="I22" s="59" t="str">
        <f t="shared" si="3"/>
        <v/>
      </c>
      <c r="J22" s="75">
        <v>1.06</v>
      </c>
      <c r="K22" s="120">
        <v>210</v>
      </c>
      <c r="L22" s="123">
        <v>50</v>
      </c>
      <c r="M22" s="52">
        <f t="shared" si="4"/>
        <v>53</v>
      </c>
      <c r="N22" s="76">
        <v>7</v>
      </c>
      <c r="O22" s="82">
        <v>7</v>
      </c>
      <c r="P22" s="52">
        <f t="shared" si="5"/>
        <v>47.324749627936562</v>
      </c>
      <c r="Q22" s="59">
        <f t="shared" si="6"/>
        <v>111.9921403001216</v>
      </c>
      <c r="R22" s="59">
        <f t="shared" si="7"/>
        <v>111.9921403001216</v>
      </c>
      <c r="S22" s="98" t="str">
        <f t="shared" si="8"/>
        <v>yes</v>
      </c>
    </row>
    <row r="23" spans="1:210" s="24" customFormat="1" ht="15.75" customHeight="1">
      <c r="A23" s="69">
        <v>16</v>
      </c>
      <c r="B23" s="75"/>
      <c r="C23" s="74"/>
      <c r="D23" s="123">
        <v>35</v>
      </c>
      <c r="E23" s="52">
        <f t="shared" si="1"/>
        <v>0</v>
      </c>
      <c r="F23" s="76"/>
      <c r="G23" s="82"/>
      <c r="H23" s="53" t="str">
        <f t="shared" si="2"/>
        <v/>
      </c>
      <c r="I23" s="59" t="str">
        <f t="shared" si="3"/>
        <v/>
      </c>
      <c r="J23" s="75">
        <v>1.04</v>
      </c>
      <c r="K23" s="120">
        <v>160</v>
      </c>
      <c r="L23" s="123">
        <v>50</v>
      </c>
      <c r="M23" s="52">
        <f t="shared" si="4"/>
        <v>52</v>
      </c>
      <c r="N23" s="76">
        <v>7</v>
      </c>
      <c r="O23" s="82">
        <v>7</v>
      </c>
      <c r="P23" s="52">
        <f t="shared" si="5"/>
        <v>47.217167582455893</v>
      </c>
      <c r="Q23" s="59">
        <f t="shared" si="6"/>
        <v>110.12943525083709</v>
      </c>
      <c r="R23" s="59">
        <f t="shared" si="7"/>
        <v>110.12943525083709</v>
      </c>
      <c r="S23" s="98" t="str">
        <f t="shared" si="8"/>
        <v>yes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</row>
    <row r="24" spans="1:210" s="24" customFormat="1" ht="15.75" customHeight="1">
      <c r="A24" s="69">
        <v>17</v>
      </c>
      <c r="B24" s="75"/>
      <c r="C24" s="74"/>
      <c r="D24" s="123">
        <v>35</v>
      </c>
      <c r="E24" s="52">
        <f t="shared" si="1"/>
        <v>0</v>
      </c>
      <c r="F24" s="76"/>
      <c r="G24" s="82"/>
      <c r="H24" s="53" t="str">
        <f t="shared" si="2"/>
        <v/>
      </c>
      <c r="I24" s="59" t="str">
        <f t="shared" si="3"/>
        <v/>
      </c>
      <c r="J24" s="75">
        <v>1.05</v>
      </c>
      <c r="K24" s="120">
        <v>150</v>
      </c>
      <c r="L24" s="123">
        <v>50</v>
      </c>
      <c r="M24" s="52">
        <f t="shared" si="4"/>
        <v>52.5</v>
      </c>
      <c r="N24" s="76">
        <v>6.9</v>
      </c>
      <c r="O24" s="82">
        <v>7</v>
      </c>
      <c r="P24" s="52">
        <f t="shared" si="5"/>
        <v>45.629089525367448</v>
      </c>
      <c r="Q24" s="59">
        <f t="shared" si="6"/>
        <v>115.05818009104188</v>
      </c>
      <c r="R24" s="59">
        <f t="shared" si="7"/>
        <v>115.05818009104188</v>
      </c>
      <c r="S24" s="98" t="str">
        <f t="shared" si="8"/>
        <v>yes</v>
      </c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</row>
    <row r="25" spans="1:210" s="24" customFormat="1" ht="15.75" customHeight="1">
      <c r="A25" s="69">
        <v>18</v>
      </c>
      <c r="B25" s="75"/>
      <c r="C25" s="74"/>
      <c r="D25" s="123">
        <v>35</v>
      </c>
      <c r="E25" s="52">
        <f t="shared" si="1"/>
        <v>0</v>
      </c>
      <c r="F25" s="76"/>
      <c r="G25" s="82"/>
      <c r="H25" s="53" t="str">
        <f t="shared" si="2"/>
        <v/>
      </c>
      <c r="I25" s="59" t="str">
        <f t="shared" si="3"/>
        <v/>
      </c>
      <c r="J25" s="75">
        <v>1.04</v>
      </c>
      <c r="K25" s="120">
        <v>180</v>
      </c>
      <c r="L25" s="123">
        <v>50</v>
      </c>
      <c r="M25" s="52">
        <f t="shared" si="4"/>
        <v>52</v>
      </c>
      <c r="N25" s="76">
        <v>6.9</v>
      </c>
      <c r="O25" s="82">
        <v>7</v>
      </c>
      <c r="P25" s="52">
        <f t="shared" si="5"/>
        <v>45.577383134187798</v>
      </c>
      <c r="Q25" s="59">
        <f t="shared" si="6"/>
        <v>114.09167535332799</v>
      </c>
      <c r="R25" s="59">
        <f t="shared" si="7"/>
        <v>114.09167535332799</v>
      </c>
      <c r="S25" s="98" t="str">
        <f t="shared" si="8"/>
        <v>yes</v>
      </c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</row>
    <row r="26" spans="1:210" s="24" customFormat="1" ht="15.75" customHeight="1">
      <c r="A26" s="69">
        <v>19</v>
      </c>
      <c r="B26" s="75"/>
      <c r="C26" s="74"/>
      <c r="D26" s="123">
        <v>35</v>
      </c>
      <c r="E26" s="52">
        <f t="shared" si="1"/>
        <v>0</v>
      </c>
      <c r="F26" s="76"/>
      <c r="G26" s="82"/>
      <c r="H26" s="53" t="str">
        <f t="shared" si="2"/>
        <v/>
      </c>
      <c r="I26" s="59" t="str">
        <f t="shared" si="3"/>
        <v/>
      </c>
      <c r="J26" s="75">
        <v>1.02</v>
      </c>
      <c r="K26" s="120">
        <v>170</v>
      </c>
      <c r="L26" s="123">
        <v>50</v>
      </c>
      <c r="M26" s="52">
        <f t="shared" si="4"/>
        <v>51</v>
      </c>
      <c r="N26" s="76">
        <v>6.9</v>
      </c>
      <c r="O26" s="82">
        <v>7</v>
      </c>
      <c r="P26" s="52">
        <f t="shared" si="5"/>
        <v>45.474164048968817</v>
      </c>
      <c r="Q26" s="59">
        <f t="shared" si="6"/>
        <v>112.15159435384166</v>
      </c>
      <c r="R26" s="59">
        <f t="shared" si="7"/>
        <v>112.15159435384166</v>
      </c>
      <c r="S26" s="98" t="str">
        <f t="shared" si="8"/>
        <v>yes</v>
      </c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</row>
    <row r="27" spans="1:210" s="24" customFormat="1" ht="15.75" customHeight="1">
      <c r="A27" s="69">
        <v>20</v>
      </c>
      <c r="B27" s="75"/>
      <c r="C27" s="74"/>
      <c r="D27" s="123">
        <v>35</v>
      </c>
      <c r="E27" s="52">
        <f t="shared" si="1"/>
        <v>0</v>
      </c>
      <c r="F27" s="76"/>
      <c r="G27" s="82"/>
      <c r="H27" s="53" t="str">
        <f t="shared" si="2"/>
        <v/>
      </c>
      <c r="I27" s="59" t="str">
        <f t="shared" si="3"/>
        <v/>
      </c>
      <c r="J27" s="75">
        <v>1.05</v>
      </c>
      <c r="K27" s="120">
        <v>180</v>
      </c>
      <c r="L27" s="123">
        <v>50</v>
      </c>
      <c r="M27" s="52">
        <f t="shared" si="4"/>
        <v>52.5</v>
      </c>
      <c r="N27" s="76">
        <v>6.9</v>
      </c>
      <c r="O27" s="82">
        <v>7</v>
      </c>
      <c r="P27" s="52">
        <f t="shared" si="5"/>
        <v>45.629089525367448</v>
      </c>
      <c r="Q27" s="59">
        <f t="shared" si="6"/>
        <v>115.05818009104188</v>
      </c>
      <c r="R27" s="59">
        <f t="shared" si="7"/>
        <v>115.05818009104188</v>
      </c>
      <c r="S27" s="98" t="str">
        <f t="shared" si="8"/>
        <v>yes</v>
      </c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</row>
    <row r="28" spans="1:210" s="24" customFormat="1" ht="15.75" customHeight="1">
      <c r="A28" s="69">
        <v>21</v>
      </c>
      <c r="B28" s="75"/>
      <c r="C28" s="74"/>
      <c r="D28" s="123">
        <v>35</v>
      </c>
      <c r="E28" s="52">
        <f t="shared" si="1"/>
        <v>0</v>
      </c>
      <c r="F28" s="76"/>
      <c r="G28" s="82"/>
      <c r="H28" s="53" t="str">
        <f t="shared" si="2"/>
        <v/>
      </c>
      <c r="I28" s="59" t="str">
        <f t="shared" si="3"/>
        <v/>
      </c>
      <c r="J28" s="75">
        <v>1.03</v>
      </c>
      <c r="K28" s="120">
        <v>160</v>
      </c>
      <c r="L28" s="123">
        <v>50</v>
      </c>
      <c r="M28" s="52">
        <f t="shared" si="4"/>
        <v>51.5</v>
      </c>
      <c r="N28" s="76">
        <v>6.9</v>
      </c>
      <c r="O28" s="82">
        <v>7</v>
      </c>
      <c r="P28" s="52">
        <f t="shared" si="5"/>
        <v>45.525741335618413</v>
      </c>
      <c r="Q28" s="59">
        <f t="shared" si="6"/>
        <v>113.12281467387648</v>
      </c>
      <c r="R28" s="59">
        <f t="shared" si="7"/>
        <v>113.12281467387648</v>
      </c>
      <c r="S28" s="98" t="str">
        <f t="shared" si="8"/>
        <v>yes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</row>
    <row r="29" spans="1:210" s="24" customFormat="1" ht="15.75" customHeight="1">
      <c r="A29" s="69">
        <v>22</v>
      </c>
      <c r="B29" s="75"/>
      <c r="C29" s="74"/>
      <c r="D29" s="123">
        <v>35</v>
      </c>
      <c r="E29" s="52">
        <f t="shared" si="1"/>
        <v>0</v>
      </c>
      <c r="F29" s="76"/>
      <c r="G29" s="82"/>
      <c r="H29" s="53" t="str">
        <f t="shared" si="2"/>
        <v/>
      </c>
      <c r="I29" s="59" t="str">
        <f t="shared" si="3"/>
        <v/>
      </c>
      <c r="J29" s="75">
        <v>0.99</v>
      </c>
      <c r="K29" s="120">
        <v>200</v>
      </c>
      <c r="L29" s="123">
        <v>50</v>
      </c>
      <c r="M29" s="52">
        <f t="shared" si="4"/>
        <v>49.5</v>
      </c>
      <c r="N29" s="76">
        <v>6.9</v>
      </c>
      <c r="O29" s="82">
        <v>7</v>
      </c>
      <c r="P29" s="52">
        <f t="shared" si="5"/>
        <v>45.319818455147292</v>
      </c>
      <c r="Q29" s="59">
        <f t="shared" si="6"/>
        <v>109.22373850413767</v>
      </c>
      <c r="R29" s="59">
        <f t="shared" si="7"/>
        <v>109.22373850413767</v>
      </c>
      <c r="S29" s="98" t="str">
        <f t="shared" si="8"/>
        <v>yes</v>
      </c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</row>
    <row r="30" spans="1:210" s="24" customFormat="1" ht="15.75" customHeight="1">
      <c r="A30" s="69">
        <v>23</v>
      </c>
      <c r="B30" s="75"/>
      <c r="C30" s="74"/>
      <c r="D30" s="123">
        <v>35</v>
      </c>
      <c r="E30" s="52">
        <f t="shared" si="1"/>
        <v>0</v>
      </c>
      <c r="F30" s="76"/>
      <c r="G30" s="82"/>
      <c r="H30" s="53" t="str">
        <f t="shared" si="2"/>
        <v/>
      </c>
      <c r="I30" s="59" t="str">
        <f t="shared" si="3"/>
        <v/>
      </c>
      <c r="J30" s="75">
        <v>1.01</v>
      </c>
      <c r="K30" s="120">
        <v>190</v>
      </c>
      <c r="L30" s="123">
        <v>50</v>
      </c>
      <c r="M30" s="52">
        <f t="shared" si="4"/>
        <v>50.5</v>
      </c>
      <c r="N30" s="76">
        <v>6.9</v>
      </c>
      <c r="O30" s="82">
        <v>7</v>
      </c>
      <c r="P30" s="52">
        <f t="shared" si="5"/>
        <v>45.422651193649585</v>
      </c>
      <c r="Q30" s="59">
        <f t="shared" si="6"/>
        <v>111.17801069053466</v>
      </c>
      <c r="R30" s="59">
        <f t="shared" si="7"/>
        <v>111.17801069053466</v>
      </c>
      <c r="S30" s="98" t="str">
        <f t="shared" si="8"/>
        <v>yes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</row>
    <row r="31" spans="1:210" s="24" customFormat="1" ht="15.75" customHeight="1">
      <c r="A31" s="69">
        <v>24</v>
      </c>
      <c r="B31" s="75"/>
      <c r="C31" s="74"/>
      <c r="D31" s="123">
        <v>35</v>
      </c>
      <c r="E31" s="52">
        <f t="shared" si="1"/>
        <v>0</v>
      </c>
      <c r="F31" s="76"/>
      <c r="G31" s="82"/>
      <c r="H31" s="53" t="str">
        <f t="shared" si="2"/>
        <v/>
      </c>
      <c r="I31" s="59" t="str">
        <f t="shared" si="3"/>
        <v/>
      </c>
      <c r="J31" s="75">
        <v>0.98</v>
      </c>
      <c r="K31" s="120">
        <v>210</v>
      </c>
      <c r="L31" s="123">
        <v>50</v>
      </c>
      <c r="M31" s="52">
        <f t="shared" si="4"/>
        <v>49</v>
      </c>
      <c r="N31" s="76">
        <v>6.9</v>
      </c>
      <c r="O31" s="82">
        <v>7</v>
      </c>
      <c r="P31" s="52">
        <f t="shared" si="5"/>
        <v>45.268498411288071</v>
      </c>
      <c r="Q31" s="59">
        <f t="shared" si="6"/>
        <v>108.24304255645787</v>
      </c>
      <c r="R31" s="59">
        <f t="shared" si="7"/>
        <v>108.24304255645787</v>
      </c>
      <c r="S31" s="98" t="str">
        <f t="shared" si="8"/>
        <v>yes</v>
      </c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</row>
    <row r="32" spans="1:210" s="24" customFormat="1" ht="15.75" customHeight="1">
      <c r="A32" s="69">
        <v>25</v>
      </c>
      <c r="B32" s="75"/>
      <c r="C32" s="74"/>
      <c r="D32" s="123">
        <v>35</v>
      </c>
      <c r="E32" s="52">
        <f t="shared" si="1"/>
        <v>0</v>
      </c>
      <c r="F32" s="76"/>
      <c r="G32" s="82"/>
      <c r="H32" s="53" t="str">
        <f t="shared" si="2"/>
        <v/>
      </c>
      <c r="I32" s="59" t="str">
        <f t="shared" si="3"/>
        <v/>
      </c>
      <c r="J32" s="75">
        <v>0.99</v>
      </c>
      <c r="K32" s="120">
        <v>200</v>
      </c>
      <c r="L32" s="123">
        <v>50</v>
      </c>
      <c r="M32" s="52">
        <f t="shared" si="4"/>
        <v>49.5</v>
      </c>
      <c r="N32" s="76">
        <v>6.9</v>
      </c>
      <c r="O32" s="82">
        <v>7</v>
      </c>
      <c r="P32" s="52">
        <f t="shared" si="5"/>
        <v>45.319818455147292</v>
      </c>
      <c r="Q32" s="59">
        <f t="shared" si="6"/>
        <v>109.22373850413767</v>
      </c>
      <c r="R32" s="59">
        <f t="shared" si="7"/>
        <v>109.22373850413767</v>
      </c>
      <c r="S32" s="98" t="str">
        <f t="shared" si="8"/>
        <v>yes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</row>
    <row r="33" spans="1:210" s="24" customFormat="1" ht="15.75" customHeight="1">
      <c r="A33" s="69">
        <v>26</v>
      </c>
      <c r="B33" s="75"/>
      <c r="C33" s="74"/>
      <c r="D33" s="123">
        <v>35</v>
      </c>
      <c r="E33" s="52">
        <f t="shared" si="1"/>
        <v>0</v>
      </c>
      <c r="F33" s="76"/>
      <c r="G33" s="82"/>
      <c r="H33" s="53" t="str">
        <f t="shared" si="2"/>
        <v/>
      </c>
      <c r="I33" s="59" t="str">
        <f t="shared" si="3"/>
        <v/>
      </c>
      <c r="J33" s="75">
        <v>1.04</v>
      </c>
      <c r="K33" s="120">
        <v>180</v>
      </c>
      <c r="L33" s="123">
        <v>50</v>
      </c>
      <c r="M33" s="52">
        <f t="shared" si="4"/>
        <v>52</v>
      </c>
      <c r="N33" s="76">
        <v>6.9</v>
      </c>
      <c r="O33" s="82">
        <v>7</v>
      </c>
      <c r="P33" s="52">
        <f t="shared" si="5"/>
        <v>45.577383134187798</v>
      </c>
      <c r="Q33" s="59">
        <f t="shared" si="6"/>
        <v>114.09167535332799</v>
      </c>
      <c r="R33" s="59">
        <f t="shared" si="7"/>
        <v>114.09167535332799</v>
      </c>
      <c r="S33" s="98" t="str">
        <f t="shared" si="8"/>
        <v>yes</v>
      </c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</row>
    <row r="34" spans="1:210" s="24" customFormat="1" ht="15.75" customHeight="1">
      <c r="A34" s="69">
        <v>27</v>
      </c>
      <c r="B34" s="75"/>
      <c r="C34" s="74"/>
      <c r="D34" s="123">
        <v>35</v>
      </c>
      <c r="E34" s="52">
        <f t="shared" si="1"/>
        <v>0</v>
      </c>
      <c r="F34" s="76"/>
      <c r="G34" s="82"/>
      <c r="H34" s="53" t="str">
        <f t="shared" si="2"/>
        <v/>
      </c>
      <c r="I34" s="59" t="str">
        <f t="shared" si="3"/>
        <v/>
      </c>
      <c r="J34" s="75">
        <v>1.05</v>
      </c>
      <c r="K34" s="120">
        <v>195</v>
      </c>
      <c r="L34" s="123">
        <v>50</v>
      </c>
      <c r="M34" s="52">
        <f t="shared" si="4"/>
        <v>52.5</v>
      </c>
      <c r="N34" s="76">
        <v>6.9</v>
      </c>
      <c r="O34" s="82">
        <v>7</v>
      </c>
      <c r="P34" s="52">
        <f t="shared" si="5"/>
        <v>45.629089525367448</v>
      </c>
      <c r="Q34" s="59">
        <f t="shared" si="6"/>
        <v>115.05818009104188</v>
      </c>
      <c r="R34" s="59">
        <f t="shared" si="7"/>
        <v>115.05818009104188</v>
      </c>
      <c r="S34" s="98" t="str">
        <f t="shared" si="8"/>
        <v>yes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</row>
    <row r="35" spans="1:210" s="24" customFormat="1" ht="15.75" customHeight="1">
      <c r="A35" s="69">
        <v>28</v>
      </c>
      <c r="B35" s="75"/>
      <c r="C35" s="74"/>
      <c r="D35" s="123">
        <v>35</v>
      </c>
      <c r="E35" s="52">
        <f t="shared" si="1"/>
        <v>0</v>
      </c>
      <c r="F35" s="76"/>
      <c r="G35" s="82"/>
      <c r="H35" s="53" t="str">
        <f t="shared" si="2"/>
        <v/>
      </c>
      <c r="I35" s="59" t="str">
        <f t="shared" si="3"/>
        <v/>
      </c>
      <c r="J35" s="75">
        <v>1.01</v>
      </c>
      <c r="K35" s="120">
        <v>205</v>
      </c>
      <c r="L35" s="123">
        <v>50</v>
      </c>
      <c r="M35" s="52">
        <f t="shared" si="4"/>
        <v>50.5</v>
      </c>
      <c r="N35" s="76">
        <v>6.9</v>
      </c>
      <c r="O35" s="82">
        <v>7</v>
      </c>
      <c r="P35" s="52">
        <f t="shared" si="5"/>
        <v>45.422651193649585</v>
      </c>
      <c r="Q35" s="59">
        <f t="shared" si="6"/>
        <v>111.17801069053466</v>
      </c>
      <c r="R35" s="59">
        <f t="shared" si="7"/>
        <v>111.17801069053466</v>
      </c>
      <c r="S35" s="98" t="str">
        <f t="shared" si="8"/>
        <v>yes</v>
      </c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</row>
    <row r="36" spans="1:210" s="24" customFormat="1" ht="15.75" customHeight="1">
      <c r="A36" s="69">
        <v>29</v>
      </c>
      <c r="B36" s="75"/>
      <c r="C36" s="74"/>
      <c r="D36" s="123">
        <v>35</v>
      </c>
      <c r="E36" s="52">
        <f t="shared" si="1"/>
        <v>0</v>
      </c>
      <c r="F36" s="76"/>
      <c r="G36" s="82"/>
      <c r="H36" s="53" t="str">
        <f t="shared" si="2"/>
        <v/>
      </c>
      <c r="I36" s="59" t="str">
        <f t="shared" si="3"/>
        <v/>
      </c>
      <c r="J36" s="75">
        <v>1.03</v>
      </c>
      <c r="K36" s="120">
        <v>190</v>
      </c>
      <c r="L36" s="123">
        <v>50</v>
      </c>
      <c r="M36" s="52">
        <f t="shared" si="4"/>
        <v>51.5</v>
      </c>
      <c r="N36" s="76">
        <v>6.9</v>
      </c>
      <c r="O36" s="82">
        <v>7</v>
      </c>
      <c r="P36" s="52">
        <f t="shared" si="5"/>
        <v>45.525741335618413</v>
      </c>
      <c r="Q36" s="59">
        <f t="shared" si="6"/>
        <v>113.12281467387648</v>
      </c>
      <c r="R36" s="59">
        <f t="shared" si="7"/>
        <v>113.12281467387648</v>
      </c>
      <c r="S36" s="98" t="str">
        <f t="shared" si="8"/>
        <v>yes</v>
      </c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</row>
    <row r="37" spans="1:210" s="24" customFormat="1" ht="15.75" customHeight="1">
      <c r="A37" s="69">
        <v>30</v>
      </c>
      <c r="B37" s="75"/>
      <c r="C37" s="74"/>
      <c r="D37" s="123">
        <v>35</v>
      </c>
      <c r="E37" s="52">
        <f t="shared" si="1"/>
        <v>0</v>
      </c>
      <c r="F37" s="76"/>
      <c r="G37" s="82"/>
      <c r="H37" s="53" t="str">
        <f t="shared" si="2"/>
        <v/>
      </c>
      <c r="I37" s="59" t="str">
        <f t="shared" si="3"/>
        <v/>
      </c>
      <c r="J37" s="75">
        <v>1.07</v>
      </c>
      <c r="K37" s="120">
        <v>180</v>
      </c>
      <c r="L37" s="123">
        <v>50</v>
      </c>
      <c r="M37" s="52">
        <f t="shared" si="4"/>
        <v>53.5</v>
      </c>
      <c r="N37" s="76">
        <v>6.9</v>
      </c>
      <c r="O37" s="82">
        <v>7</v>
      </c>
      <c r="P37" s="52">
        <f t="shared" si="5"/>
        <v>45.732696408823251</v>
      </c>
      <c r="Q37" s="59">
        <f t="shared" si="6"/>
        <v>116.98413651743087</v>
      </c>
      <c r="R37" s="59">
        <f t="shared" si="7"/>
        <v>116.98413651743087</v>
      </c>
      <c r="S37" s="98" t="str">
        <f t="shared" si="8"/>
        <v>yes</v>
      </c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</row>
    <row r="38" spans="1:210" ht="15.75" customHeight="1" thickBot="1">
      <c r="A38" s="90">
        <v>31</v>
      </c>
      <c r="B38" s="97"/>
      <c r="C38" s="91"/>
      <c r="D38" s="124">
        <v>35</v>
      </c>
      <c r="E38" s="92">
        <f t="shared" si="1"/>
        <v>0</v>
      </c>
      <c r="F38" s="93"/>
      <c r="G38" s="94"/>
      <c r="H38" s="95" t="str">
        <f t="shared" si="2"/>
        <v/>
      </c>
      <c r="I38" s="96" t="str">
        <f t="shared" si="3"/>
        <v/>
      </c>
      <c r="J38" s="97">
        <v>1.02</v>
      </c>
      <c r="K38" s="121">
        <v>190</v>
      </c>
      <c r="L38" s="124">
        <v>50</v>
      </c>
      <c r="M38" s="92">
        <f t="shared" si="4"/>
        <v>51</v>
      </c>
      <c r="N38" s="93">
        <v>6.9</v>
      </c>
      <c r="O38" s="94">
        <v>7</v>
      </c>
      <c r="P38" s="92">
        <f t="shared" si="5"/>
        <v>45.474164048968817</v>
      </c>
      <c r="Q38" s="96">
        <f t="shared" si="6"/>
        <v>112.15159435384166</v>
      </c>
      <c r="R38" s="96">
        <f t="shared" si="7"/>
        <v>112.15159435384166</v>
      </c>
      <c r="S38" s="99" t="str">
        <f>IF(R38&gt;99.5, "yes","no")</f>
        <v>yes</v>
      </c>
    </row>
    <row r="39" spans="1:210" ht="14.25" customHeight="1" thickTop="1">
      <c r="B39" s="54"/>
      <c r="C39" s="54"/>
      <c r="D39" s="54"/>
      <c r="E39" s="66"/>
      <c r="F39" s="66"/>
      <c r="G39" s="66"/>
      <c r="H39" s="66"/>
      <c r="I39" s="66"/>
      <c r="J39" s="66"/>
      <c r="K39" s="66"/>
      <c r="L39" s="66"/>
      <c r="M39" s="66"/>
      <c r="N39" s="55"/>
      <c r="O39" s="56" t="s">
        <v>65</v>
      </c>
      <c r="P39" s="55" t="str">
        <f t="shared" si="5"/>
        <v/>
      </c>
      <c r="Q39" s="55"/>
      <c r="S39" s="87"/>
    </row>
    <row r="40" spans="1:210" ht="17.399999999999999">
      <c r="A40" s="57" t="s">
        <v>58</v>
      </c>
      <c r="S40" s="58" t="s">
        <v>47</v>
      </c>
    </row>
    <row r="41" spans="1:210" ht="16.8">
      <c r="A41" s="57" t="s">
        <v>57</v>
      </c>
      <c r="S41" s="122" t="s">
        <v>62</v>
      </c>
    </row>
  </sheetData>
  <sheetProtection password="C494" sheet="1" objects="1" scenarios="1" selectLockedCells="1"/>
  <mergeCells count="5">
    <mergeCell ref="B1:H1"/>
    <mergeCell ref="J1:Q1"/>
    <mergeCell ref="Q2:R2"/>
    <mergeCell ref="B4:I4"/>
    <mergeCell ref="J4:Q4"/>
  </mergeCells>
  <conditionalFormatting sqref="R9">
    <cfRule type="cellIs" dxfId="4" priority="8" stopIfTrue="1" operator="greaterThan">
      <formula>99.5</formula>
    </cfRule>
  </conditionalFormatting>
  <conditionalFormatting sqref="R8:R38">
    <cfRule type="cellIs" dxfId="3" priority="6" stopIfTrue="1" operator="lessThan">
      <formula>99.5</formula>
    </cfRule>
    <cfRule type="cellIs" dxfId="2" priority="7" stopIfTrue="1" operator="greaterThan">
      <formula>99.5</formula>
    </cfRule>
  </conditionalFormatting>
  <conditionalFormatting sqref="R8:R38">
    <cfRule type="cellIs" dxfId="1" priority="1" stopIfTrue="1" operator="lessThan">
      <formula>99.499</formula>
    </cfRule>
    <cfRule type="cellIs" dxfId="0" priority="2" stopIfTrue="1" operator="greaterThan">
      <formula>99.5</formula>
    </cfRule>
    <cfRule type="cellIs" priority="3" stopIfTrue="1" operator="greaterThan">
      <formula>99.5</formula>
    </cfRule>
  </conditionalFormatting>
  <printOptions horizontalCentered="1"/>
  <pageMargins left="0.47989999999999999" right="0.4098" top="0.77559999999999996" bottom="0.79569999999999996" header="0.47989999999999999" footer="0.5"/>
  <pageSetup scale="75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Turbidity</vt:lpstr>
      <vt:lpstr>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Karla D</cp:lastModifiedBy>
  <cp:revision>4</cp:revision>
  <cp:lastPrinted>2012-09-10T22:38:20Z</cp:lastPrinted>
  <dcterms:created xsi:type="dcterms:W3CDTF">2008-11-12T13:47:25Z</dcterms:created>
  <dcterms:modified xsi:type="dcterms:W3CDTF">2025-01-09T00:45:44Z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