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 activeTab="2"/>
  </bookViews>
  <sheets>
    <sheet name="Daily Readings" sheetId="4" r:id="rId1"/>
    <sheet name="CHL" sheetId="5" r:id="rId2"/>
    <sheet name="Quality Data Form" sheetId="6" r:id="rId3"/>
    <sheet name="Tank Levels" sheetId="7" r:id="rId4"/>
    <sheet name="Weeklyreadings" sheetId="8" r:id="rId5"/>
    <sheet name="Well" sheetId="9" r:id="rId6"/>
    <sheet name="Gen" sheetId="10" r:id="rId7"/>
  </sheets>
  <definedNames>
    <definedName name="_xlnm.Print_Area" localSheetId="0">'Daily Readings'!$A$1:$O$41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"/>
  <c r="E13"/>
  <c r="E11"/>
  <c r="E7"/>
  <c r="E32"/>
  <c r="E30"/>
  <c r="E28" s="1"/>
  <c r="E26"/>
  <c r="E24"/>
  <c r="E23" s="1"/>
  <c r="E20"/>
  <c r="E18"/>
  <c r="E17" s="1"/>
  <c r="E14"/>
  <c r="E12"/>
  <c r="E10" s="1"/>
  <c r="E8"/>
  <c r="E6"/>
  <c r="E5" s="1"/>
  <c r="D79" i="6"/>
  <c r="D73"/>
  <c r="D71"/>
  <c r="D51"/>
  <c r="B80"/>
  <c r="D80" s="1"/>
  <c r="B79"/>
  <c r="B78"/>
  <c r="D78" s="1"/>
  <c r="B77"/>
  <c r="D77" s="1"/>
  <c r="B76"/>
  <c r="D76" s="1"/>
  <c r="B75"/>
  <c r="D75" s="1"/>
  <c r="B74"/>
  <c r="D74" s="1"/>
  <c r="B73"/>
  <c r="B72"/>
  <c r="D72" s="1"/>
  <c r="B71"/>
  <c r="B70"/>
  <c r="D70" s="1"/>
  <c r="B69"/>
  <c r="D69" s="1"/>
  <c r="B68"/>
  <c r="D68" s="1"/>
  <c r="B67"/>
  <c r="D67" s="1"/>
  <c r="B66"/>
  <c r="D66" s="1"/>
  <c r="B65"/>
  <c r="D65" s="1"/>
  <c r="B64"/>
  <c r="D64" s="1"/>
  <c r="B63"/>
  <c r="D63" s="1"/>
  <c r="B62"/>
  <c r="D62" s="1"/>
  <c r="B61"/>
  <c r="D61" s="1"/>
  <c r="B60"/>
  <c r="D60" s="1"/>
  <c r="B59"/>
  <c r="D59" s="1"/>
  <c r="B58"/>
  <c r="D58" s="1"/>
  <c r="B57"/>
  <c r="D57" s="1"/>
  <c r="B56"/>
  <c r="D56" s="1"/>
  <c r="B55"/>
  <c r="D55" s="1"/>
  <c r="B54"/>
  <c r="D54" s="1"/>
  <c r="B53"/>
  <c r="D53" s="1"/>
  <c r="B52"/>
  <c r="D52" s="1"/>
  <c r="B5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I40"/>
  <c r="I2" s="1"/>
  <c r="E2" i="10"/>
  <c r="E1"/>
  <c r="D2" i="9"/>
  <c r="C2"/>
  <c r="E1" i="8"/>
  <c r="D1"/>
  <c r="J1" i="7"/>
  <c r="H1"/>
  <c r="F3" i="5"/>
  <c r="D3"/>
  <c r="D35" i="9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31" i="8" l="1"/>
  <c r="E29"/>
  <c r="E22"/>
  <c r="E25"/>
  <c r="E16"/>
  <c r="E4"/>
  <c r="G47" i="6"/>
  <c r="H79"/>
  <c r="H77"/>
  <c r="H75"/>
  <c r="H74"/>
  <c r="H73"/>
  <c r="H71"/>
  <c r="H69"/>
  <c r="H67"/>
  <c r="H66"/>
  <c r="H65"/>
  <c r="H63"/>
  <c r="H61"/>
  <c r="H59"/>
  <c r="H58"/>
  <c r="H57"/>
  <c r="H55"/>
  <c r="H53"/>
  <c r="H51"/>
  <c r="H52" l="1"/>
  <c r="H54"/>
  <c r="H56"/>
  <c r="H60"/>
  <c r="H62"/>
  <c r="H64"/>
  <c r="H68"/>
  <c r="H70"/>
  <c r="H72"/>
  <c r="H76"/>
  <c r="H78"/>
  <c r="H80"/>
  <c r="C36" i="4"/>
  <c r="C35"/>
  <c r="I80" i="6" s="1"/>
  <c r="C34" i="4"/>
  <c r="I79" i="6" s="1"/>
  <c r="C33" i="4"/>
  <c r="I78" i="6" s="1"/>
  <c r="C32" i="4"/>
  <c r="I77" i="6" s="1"/>
  <c r="C31" i="4"/>
  <c r="I76" i="6" s="1"/>
  <c r="C30" i="4"/>
  <c r="I75" i="6" s="1"/>
  <c r="C29" i="4"/>
  <c r="I74" i="6" s="1"/>
  <c r="C28" i="4"/>
  <c r="I73" i="6" s="1"/>
  <c r="C27" i="4"/>
  <c r="I72" i="6" s="1"/>
  <c r="C26" i="4"/>
  <c r="I71" i="6" s="1"/>
  <c r="C25" i="4"/>
  <c r="I70" i="6" s="1"/>
  <c r="C24" i="4"/>
  <c r="I69" i="6" s="1"/>
  <c r="C23" i="4"/>
  <c r="I68" i="6" s="1"/>
  <c r="C22" i="4"/>
  <c r="I67" i="6" s="1"/>
  <c r="C21" i="4"/>
  <c r="I66" i="6" s="1"/>
  <c r="C20" i="4"/>
  <c r="I65" i="6" s="1"/>
  <c r="C19" i="4"/>
  <c r="I64" i="6" s="1"/>
  <c r="C18" i="4"/>
  <c r="I63" i="6" s="1"/>
  <c r="C17" i="4"/>
  <c r="I62" i="6" s="1"/>
  <c r="C16" i="4"/>
  <c r="I61" i="6" s="1"/>
  <c r="C15" i="4"/>
  <c r="I60" i="6" s="1"/>
  <c r="C14" i="4"/>
  <c r="I59" i="6" s="1"/>
  <c r="C13" i="4"/>
  <c r="I58" i="6" s="1"/>
  <c r="C12" i="4"/>
  <c r="I57" i="6" s="1"/>
  <c r="C11" i="4"/>
  <c r="I56" i="6" s="1"/>
  <c r="C10" i="4"/>
  <c r="I55" i="6" s="1"/>
  <c r="C9" i="4"/>
  <c r="I54" i="6" s="1"/>
  <c r="C8" i="4"/>
  <c r="I53" i="6" s="1"/>
  <c r="C7" i="4"/>
  <c r="I52" i="6" s="1"/>
  <c r="C6" i="4"/>
  <c r="I51" i="6" s="1"/>
  <c r="M41" i="4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C39" l="1"/>
  <c r="C40"/>
  <c r="C41"/>
  <c r="C37"/>
</calcChain>
</file>

<file path=xl/sharedStrings.xml><?xml version="1.0" encoding="utf-8"?>
<sst xmlns="http://schemas.openxmlformats.org/spreadsheetml/2006/main" count="184" uniqueCount="148">
  <si>
    <t xml:space="preserve">DAILY READING REPORT        PANTHER CREEK WATER DISTRICT ID# 4100603-A             </t>
  </si>
  <si>
    <t>Date</t>
  </si>
  <si>
    <t>Pumphouse</t>
  </si>
  <si>
    <t>Meter Reading</t>
  </si>
  <si>
    <t>Produced</t>
  </si>
  <si>
    <t>Turbidity</t>
  </si>
  <si>
    <t>Creek</t>
  </si>
  <si>
    <t>Pump</t>
  </si>
  <si>
    <t>House</t>
  </si>
  <si>
    <t>1st</t>
  </si>
  <si>
    <t>User</t>
  </si>
  <si>
    <t>Chlorine</t>
  </si>
  <si>
    <t>Temp</t>
  </si>
  <si>
    <t>Rain</t>
  </si>
  <si>
    <t>Init</t>
  </si>
  <si>
    <t>Month _______________</t>
  </si>
  <si>
    <t>End of month reading</t>
  </si>
  <si>
    <t>Gallons</t>
  </si>
  <si>
    <t>00'</t>
  </si>
  <si>
    <t>Monthly total produced</t>
  </si>
  <si>
    <t>PH</t>
  </si>
  <si>
    <t>Year--</t>
  </si>
  <si>
    <t>MAX</t>
  </si>
  <si>
    <t>AVER</t>
  </si>
  <si>
    <t>MIN</t>
  </si>
  <si>
    <t>1st User</t>
  </si>
  <si>
    <t>Salmon River</t>
  </si>
  <si>
    <t>Pump House</t>
  </si>
  <si>
    <t>Page 1 of 8</t>
  </si>
  <si>
    <t xml:space="preserve">DAILY CHL REPORT        PANTHER CREEK WATER DISTRICT ID# 4100603-A             </t>
  </si>
  <si>
    <t>Month</t>
  </si>
  <si>
    <t>Year</t>
  </si>
  <si>
    <t>CI Gallons</t>
  </si>
  <si>
    <t>CI</t>
  </si>
  <si>
    <t>H2O</t>
  </si>
  <si>
    <t>Start</t>
  </si>
  <si>
    <t>Used</t>
  </si>
  <si>
    <t>Add</t>
  </si>
  <si>
    <t>End</t>
  </si>
  <si>
    <t>Page 2 of 8</t>
  </si>
  <si>
    <t>Pump House End of Month Gallons ____________________</t>
  </si>
  <si>
    <t>OHA - Drinking Water Services - Surface Water Quality Data Form</t>
  </si>
  <si>
    <t>County:</t>
  </si>
  <si>
    <t>Slow Sand, Membrane, Diatomaceous Earth Filtration, or Unfiltered Systems</t>
  </si>
  <si>
    <t>Month/Year:</t>
  </si>
  <si>
    <t xml:space="preserve">System Name: </t>
  </si>
  <si>
    <t xml:space="preserve">ID#: 41 </t>
  </si>
  <si>
    <t xml:space="preserve">WTP :  TP - 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</si>
  <si>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</si>
  <si>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</si>
  <si>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</si>
  <si>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</si>
  <si>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</si>
  <si>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</si>
  <si>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</si>
  <si>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</si>
  <si>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Slow Sand/Membrane/DE Filtration/Unfiltered</t>
  </si>
  <si>
    <t>Monthly Summary (Answer Yes or No)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</si>
  <si>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</si>
  <si>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</si>
  <si>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</si>
  <si>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</si>
  <si>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</si>
  <si>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 xml:space="preserve">Notes:  </t>
  </si>
  <si>
    <t>PRINTED NAME: Martin Klinger</t>
  </si>
  <si>
    <t>SIGNATURE:</t>
  </si>
  <si>
    <t>PHONE #: (  541 ) 994-4548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</si>
  <si>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</si>
  <si>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</si>
  <si>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>PAGE 1 of 2</t>
  </si>
  <si>
    <t xml:space="preserve">OHA - Drinking Water Services - Surface Water Quality Data Form </t>
  </si>
  <si>
    <t>WTP- :</t>
  </si>
  <si>
    <t xml:space="preserve">Month/Year: 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</si>
  <si>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</si>
  <si>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Date / Time</t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</si>
  <si>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</si>
  <si>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</si>
  <si>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t>Actual CT</t>
  </si>
  <si>
    <t>pH</t>
  </si>
  <si>
    <t>Required CT</t>
  </si>
  <si>
    <r>
      <t xml:space="preserve">CT Met? </t>
    </r>
    <r>
      <rPr>
        <vertAlign val="superscript"/>
        <sz val="10"/>
        <rFont val="Arial"/>
        <family val="2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</si>
  <si>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</si>
  <si>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</si>
  <si>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</si>
  <si>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</si>
  <si>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</si>
  <si>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</si>
  <si>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</si>
  <si>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</si>
  <si>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</si>
  <si>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</si>
  <si>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PAGE 2 of 2</t>
  </si>
  <si>
    <t>Licolon</t>
  </si>
  <si>
    <t>ID#: 41 00603</t>
  </si>
  <si>
    <t>Panther Creek W D</t>
  </si>
  <si>
    <t>00603</t>
  </si>
  <si>
    <t>PANTHER CREEK WATER DISTRICT   ID# 4100603-A</t>
  </si>
  <si>
    <t xml:space="preserve">Month  </t>
  </si>
  <si>
    <t xml:space="preserve">Year  </t>
  </si>
  <si>
    <t>Production Monitoring</t>
  </si>
  <si>
    <t>Reservoir Levels {{ FEET }}</t>
  </si>
  <si>
    <t xml:space="preserve">   Sand Filter Systems</t>
  </si>
  <si>
    <t>End of shift Activities</t>
  </si>
  <si>
    <t>Gates</t>
  </si>
  <si>
    <t>Time</t>
  </si>
  <si>
    <t>Steel Tank</t>
  </si>
  <si>
    <t>Redwood</t>
  </si>
  <si>
    <t xml:space="preserve">Filter 1 </t>
  </si>
  <si>
    <t>Filter 2</t>
  </si>
  <si>
    <t>Flow meter</t>
  </si>
  <si>
    <t>Reservoir Level</t>
  </si>
  <si>
    <t>Pumphouse meter</t>
  </si>
  <si>
    <t>Flow Meter</t>
  </si>
  <si>
    <t>Chained</t>
  </si>
  <si>
    <t>Page 5 of 8</t>
  </si>
  <si>
    <t xml:space="preserve">Panther Creek Water District  ID# 4100603-A       Month _Year </t>
  </si>
  <si>
    <t>WEEKLY FIELD READINGS</t>
  </si>
  <si>
    <t>Sample Site</t>
  </si>
  <si>
    <t>Free Chlorine</t>
  </si>
  <si>
    <t xml:space="preserve"> 98 N Westview Circle</t>
  </si>
  <si>
    <t xml:space="preserve"> 305 N Deerlane Drive</t>
  </si>
  <si>
    <t xml:space="preserve"> 465 N Fawn Dr</t>
  </si>
  <si>
    <t xml:space="preserve"> 655 N Wayside Loop</t>
  </si>
  <si>
    <t xml:space="preserve"> 2345 N Silverside</t>
  </si>
  <si>
    <t>98 N Westview --- Craig Grabenhorst</t>
  </si>
  <si>
    <t xml:space="preserve">305 N Deerlane -- </t>
  </si>
  <si>
    <t>465 N Fawn DR -- Martin Klinger</t>
  </si>
  <si>
    <t>655 N Wayside -- Community Center</t>
  </si>
  <si>
    <t xml:space="preserve">2345 N Silverside -- John Balden </t>
  </si>
  <si>
    <t>Page 6 of 8</t>
  </si>
  <si>
    <t>Panther Creek Water District   Well Report</t>
  </si>
  <si>
    <t xml:space="preserve">  Month:  Year:</t>
  </si>
  <si>
    <t>Beginning Reading</t>
  </si>
  <si>
    <t xml:space="preserve"> Ending Reading</t>
  </si>
  <si>
    <t>Gallons Produced</t>
  </si>
  <si>
    <t>panther Creek Water District   Well Report</t>
  </si>
  <si>
    <t>Page 7 of 8</t>
  </si>
  <si>
    <t>Generator Log</t>
  </si>
  <si>
    <t>Start Hours</t>
  </si>
  <si>
    <t>Shut Off Hours</t>
  </si>
  <si>
    <t xml:space="preserve">Hours </t>
  </si>
  <si>
    <t>Comments</t>
  </si>
  <si>
    <t>Ran</t>
  </si>
  <si>
    <t>Page 8 of 8</t>
  </si>
  <si>
    <t>CERT #:7152</t>
  </si>
  <si>
    <t>SEP</t>
  </si>
  <si>
    <t>Date: 9/30/2023</t>
  </si>
  <si>
    <t xml:space="preserve">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</si>
</sst>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h:mm;@"/>
  </numFmts>
  <fonts count="34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24"/>
      <color theme="3" tint="-0.499984740745262"/>
      <name val="Calibri"/>
      <family val="2"/>
      <scheme val="minor"/>
    </font>
    <font>
      <b/>
      <sz val="26"/>
      <color theme="3" tint="-0.499984740745262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b/>
      <sz val="18"/>
      <color theme="3" tint="-0.499984740745262"/>
      <name val="Arial"/>
      <family val="2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20"/>
      <color theme="1" tint="0.1499984740745262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84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 style="thick">
        <color theme="3" tint="-0.499984740745262"/>
      </left>
      <right style="thick">
        <color theme="3" tint="-0.499984740745262"/>
      </right>
      <top/>
      <bottom style="thick">
        <color theme="3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theme="3" tint="-0.499984740745262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thick">
        <color theme="3" tint="-0.4999847407452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/>
    <xf numFmtId="164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166" fontId="6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2" fontId="11" fillId="0" borderId="9" xfId="0" applyNumberFormat="1" applyFont="1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164" fontId="14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8" fillId="0" borderId="22" xfId="0" applyFont="1" applyBorder="1" applyAlignment="1" applyProtection="1">
      <alignment horizontal="center"/>
      <protection locked="0"/>
    </xf>
    <xf numFmtId="2" fontId="16" fillId="0" borderId="23" xfId="0" applyNumberFormat="1" applyFont="1" applyBorder="1" applyAlignment="1" applyProtection="1">
      <alignment horizontal="center"/>
      <protection locked="0"/>
    </xf>
    <xf numFmtId="2" fontId="16" fillId="0" borderId="24" xfId="0" applyNumberFormat="1" applyFont="1" applyBorder="1" applyAlignment="1" applyProtection="1">
      <alignment horizontal="center"/>
      <protection locked="0"/>
    </xf>
    <xf numFmtId="2" fontId="16" fillId="0" borderId="25" xfId="0" applyNumberFormat="1" applyFont="1" applyBorder="1" applyAlignment="1" applyProtection="1">
      <alignment horizontal="center"/>
      <protection locked="0"/>
    </xf>
    <xf numFmtId="2" fontId="16" fillId="0" borderId="2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0" borderId="27" xfId="0" applyFont="1" applyBorder="1" applyAlignment="1" applyProtection="1">
      <alignment horizontal="center"/>
      <protection locked="0"/>
    </xf>
    <xf numFmtId="2" fontId="16" fillId="0" borderId="28" xfId="0" applyNumberFormat="1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2" fontId="16" fillId="0" borderId="1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  <protection locked="0"/>
    </xf>
    <xf numFmtId="2" fontId="16" fillId="0" borderId="18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20" xfId="0" applyNumberFormat="1" applyFont="1" applyBorder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49" fontId="14" fillId="0" borderId="13" xfId="0" applyNumberFormat="1" applyFont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164" fontId="15" fillId="0" borderId="16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58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wrapText="1"/>
      <protection locked="0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0" fontId="20" fillId="0" borderId="62" xfId="0" applyFont="1" applyBorder="1" applyAlignment="1" applyProtection="1">
      <alignment horizontal="center" vertical="center" wrapText="1"/>
      <protection locked="0"/>
    </xf>
    <xf numFmtId="0" fontId="20" fillId="0" borderId="63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center"/>
      <protection locked="0"/>
    </xf>
    <xf numFmtId="164" fontId="16" fillId="0" borderId="67" xfId="0" applyNumberFormat="1" applyFont="1" applyBorder="1" applyAlignment="1">
      <alignment horizontal="center"/>
    </xf>
    <xf numFmtId="164" fontId="16" fillId="0" borderId="68" xfId="0" applyNumberFormat="1" applyFont="1" applyBorder="1" applyAlignment="1" applyProtection="1">
      <alignment horizontal="center"/>
      <protection locked="0"/>
    </xf>
    <xf numFmtId="2" fontId="16" fillId="0" borderId="66" xfId="0" applyNumberFormat="1" applyFont="1" applyBorder="1" applyAlignment="1" applyProtection="1">
      <alignment horizontal="center"/>
      <protection locked="0"/>
    </xf>
    <xf numFmtId="164" fontId="16" fillId="0" borderId="12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7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0" fontId="28" fillId="0" borderId="70" xfId="0" applyFont="1" applyBorder="1" applyAlignment="1" applyProtection="1">
      <alignment horizontal="center"/>
      <protection locked="0"/>
    </xf>
    <xf numFmtId="0" fontId="16" fillId="5" borderId="19" xfId="0" applyFont="1" applyFill="1" applyBorder="1" applyAlignment="1" applyProtection="1">
      <alignment horizontal="center" vertical="center" wrapText="1"/>
      <protection locked="0"/>
    </xf>
    <xf numFmtId="2" fontId="16" fillId="5" borderId="24" xfId="0" applyNumberFormat="1" applyFont="1" applyFill="1" applyBorder="1" applyAlignment="1" applyProtection="1">
      <alignment horizontal="center"/>
      <protection locked="0"/>
    </xf>
    <xf numFmtId="0" fontId="29" fillId="0" borderId="0" xfId="0" applyFont="1"/>
    <xf numFmtId="16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71" xfId="0" applyFont="1" applyBorder="1"/>
    <xf numFmtId="164" fontId="29" fillId="0" borderId="72" xfId="0" applyNumberFormat="1" applyFont="1" applyBorder="1" applyAlignment="1">
      <alignment horizontal="center"/>
    </xf>
    <xf numFmtId="164" fontId="29" fillId="0" borderId="73" xfId="0" applyNumberFormat="1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29" fillId="0" borderId="74" xfId="0" applyFont="1" applyBorder="1" applyAlignment="1">
      <alignment horizontal="center"/>
    </xf>
    <xf numFmtId="164" fontId="29" fillId="0" borderId="74" xfId="0" applyNumberFormat="1" applyFont="1" applyBorder="1" applyAlignment="1">
      <alignment horizontal="center"/>
    </xf>
    <xf numFmtId="1" fontId="29" fillId="0" borderId="73" xfId="0" applyNumberFormat="1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75" xfId="0" applyFont="1" applyBorder="1"/>
    <xf numFmtId="164" fontId="29" fillId="0" borderId="75" xfId="0" applyNumberFormat="1" applyFont="1" applyBorder="1" applyAlignment="1">
      <alignment horizontal="center"/>
    </xf>
    <xf numFmtId="0" fontId="29" fillId="0" borderId="75" xfId="0" applyFont="1" applyBorder="1" applyAlignment="1">
      <alignment horizontal="center"/>
    </xf>
    <xf numFmtId="164" fontId="29" fillId="0" borderId="76" xfId="0" applyNumberFormat="1" applyFont="1" applyBorder="1" applyAlignment="1">
      <alignment horizontal="center"/>
    </xf>
    <xf numFmtId="1" fontId="29" fillId="0" borderId="75" xfId="0" applyNumberFormat="1" applyFont="1" applyBorder="1" applyAlignment="1">
      <alignment horizontal="center" vertical="center"/>
    </xf>
    <xf numFmtId="0" fontId="31" fillId="0" borderId="77" xfId="0" applyFont="1" applyBorder="1"/>
    <xf numFmtId="164" fontId="31" fillId="0" borderId="77" xfId="0" applyNumberFormat="1" applyFont="1" applyBorder="1" applyAlignment="1">
      <alignment horizontal="center"/>
    </xf>
    <xf numFmtId="164" fontId="32" fillId="0" borderId="77" xfId="0" applyNumberFormat="1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1" fontId="31" fillId="0" borderId="77" xfId="0" applyNumberFormat="1" applyFont="1" applyBorder="1" applyAlignment="1">
      <alignment horizontal="center"/>
    </xf>
    <xf numFmtId="0" fontId="31" fillId="0" borderId="0" xfId="0" applyFont="1"/>
    <xf numFmtId="16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0" borderId="0" xfId="0" applyFont="1"/>
    <xf numFmtId="2" fontId="30" fillId="0" borderId="0" xfId="0" applyNumberFormat="1" applyFont="1" applyAlignment="1">
      <alignment horizontal="center"/>
    </xf>
    <xf numFmtId="2" fontId="30" fillId="0" borderId="0" xfId="0" applyNumberFormat="1" applyFont="1"/>
    <xf numFmtId="0" fontId="30" fillId="0" borderId="78" xfId="0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 applyProtection="1">
      <alignment horizontal="center" vertical="center"/>
      <protection locked="0"/>
    </xf>
    <xf numFmtId="2" fontId="30" fillId="0" borderId="5" xfId="0" applyNumberFormat="1" applyFont="1" applyBorder="1" applyAlignment="1" applyProtection="1">
      <alignment horizontal="center"/>
      <protection locked="0"/>
    </xf>
    <xf numFmtId="2" fontId="30" fillId="0" borderId="5" xfId="0" applyNumberFormat="1" applyFont="1" applyBorder="1" applyAlignment="1" applyProtection="1">
      <alignment horizontal="center" vertical="center"/>
      <protection locked="0"/>
    </xf>
    <xf numFmtId="0" fontId="30" fillId="0" borderId="79" xfId="0" applyFont="1" applyBorder="1" applyAlignment="1">
      <alignment horizontal="center"/>
    </xf>
    <xf numFmtId="14" fontId="30" fillId="0" borderId="5" xfId="0" applyNumberFormat="1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left"/>
    </xf>
    <xf numFmtId="2" fontId="0" fillId="0" borderId="0" xfId="0" applyNumberFormat="1"/>
    <xf numFmtId="0" fontId="33" fillId="0" borderId="0" xfId="0" applyFont="1"/>
    <xf numFmtId="0" fontId="33" fillId="0" borderId="81" xfId="0" applyFont="1" applyBorder="1"/>
    <xf numFmtId="0" fontId="33" fillId="0" borderId="82" xfId="0" applyFont="1" applyBorder="1"/>
    <xf numFmtId="2" fontId="33" fillId="0" borderId="82" xfId="0" applyNumberFormat="1" applyFont="1" applyBorder="1"/>
    <xf numFmtId="0" fontId="33" fillId="0" borderId="83" xfId="0" applyFont="1" applyBorder="1"/>
    <xf numFmtId="0" fontId="33" fillId="0" borderId="5" xfId="0" applyFont="1" applyBorder="1"/>
    <xf numFmtId="0" fontId="32" fillId="0" borderId="5" xfId="0" applyFont="1" applyBorder="1" applyAlignment="1">
      <alignment horizontal="center"/>
    </xf>
    <xf numFmtId="166" fontId="33" fillId="0" borderId="5" xfId="0" applyNumberFormat="1" applyFont="1" applyBorder="1" applyProtection="1">
      <protection locked="0"/>
    </xf>
    <xf numFmtId="164" fontId="33" fillId="0" borderId="5" xfId="0" applyNumberFormat="1" applyFont="1" applyBorder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2" fontId="33" fillId="0" borderId="0" xfId="0" applyNumberFormat="1" applyFont="1"/>
    <xf numFmtId="0" fontId="33" fillId="0" borderId="78" xfId="0" applyFont="1" applyBorder="1"/>
    <xf numFmtId="0" fontId="33" fillId="0" borderId="80" xfId="0" applyFont="1" applyBorder="1"/>
    <xf numFmtId="0" fontId="33" fillId="0" borderId="5" xfId="0" applyFont="1" applyBorder="1" applyProtection="1"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>
      <alignment horizontal="left" indent="1"/>
    </xf>
    <xf numFmtId="2" fontId="14" fillId="0" borderId="46" xfId="0" applyNumberFormat="1" applyFont="1" applyBorder="1" applyAlignment="1" applyProtection="1">
      <alignment wrapText="1"/>
      <protection locked="0"/>
    </xf>
    <xf numFmtId="2" fontId="16" fillId="0" borderId="59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50" xfId="0" applyFont="1" applyBorder="1" applyAlignment="1" applyProtection="1">
      <alignment vertical="top" wrapText="1"/>
      <protection locked="0"/>
    </xf>
    <xf numFmtId="0" fontId="16" fillId="0" borderId="51" xfId="0" applyFont="1" applyBorder="1" applyProtection="1">
      <protection locked="0"/>
    </xf>
    <xf numFmtId="0" fontId="16" fillId="0" borderId="52" xfId="0" applyFont="1" applyBorder="1" applyProtection="1">
      <protection locked="0"/>
    </xf>
    <xf numFmtId="0" fontId="14" fillId="0" borderId="56" xfId="0" applyFont="1" applyBorder="1" applyAlignment="1" applyProtection="1">
      <alignment vertical="top" wrapText="1"/>
      <protection locked="0"/>
    </xf>
    <xf numFmtId="0" fontId="16" fillId="0" borderId="0" xfId="0" applyFont="1" applyProtection="1">
      <protection locked="0"/>
    </xf>
    <xf numFmtId="0" fontId="16" fillId="0" borderId="57" xfId="0" applyFont="1" applyBorder="1" applyProtection="1">
      <protection locked="0"/>
    </xf>
    <xf numFmtId="0" fontId="14" fillId="0" borderId="44" xfId="0" applyFont="1" applyBorder="1" applyAlignment="1" applyProtection="1">
      <alignment vertical="top" wrapText="1"/>
      <protection locked="0"/>
    </xf>
    <xf numFmtId="0" fontId="16" fillId="0" borderId="45" xfId="0" applyFont="1" applyBorder="1" applyProtection="1">
      <protection locked="0"/>
    </xf>
    <xf numFmtId="0" fontId="16" fillId="0" borderId="46" xfId="0" applyFont="1" applyBorder="1" applyProtection="1"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54" xfId="0" applyFont="1" applyBorder="1" applyAlignment="1" applyProtection="1">
      <alignment wrapText="1"/>
      <protection locked="0"/>
    </xf>
    <xf numFmtId="0" fontId="14" fillId="0" borderId="55" xfId="0" applyFont="1" applyBorder="1" applyAlignment="1" applyProtection="1">
      <alignment wrapText="1"/>
      <protection locked="0"/>
    </xf>
    <xf numFmtId="0" fontId="19" fillId="0" borderId="51" xfId="0" applyFont="1" applyBorder="1" applyAlignment="1" applyProtection="1">
      <alignment horizontal="left" vertical="top" wrapText="1"/>
      <protection locked="0"/>
    </xf>
    <xf numFmtId="0" fontId="20" fillId="0" borderId="51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shrinkToFit="1"/>
      <protection locked="0"/>
    </xf>
    <xf numFmtId="0" fontId="26" fillId="0" borderId="69" xfId="0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2" fontId="16" fillId="2" borderId="26" xfId="0" applyNumberFormat="1" applyFont="1" applyFill="1" applyBorder="1" applyAlignment="1" applyProtection="1">
      <alignment horizontal="center"/>
      <protection locked="0"/>
    </xf>
    <xf numFmtId="2" fontId="16" fillId="2" borderId="25" xfId="0" applyNumberFormat="1" applyFont="1" applyFill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 wrapText="1"/>
      <protection locked="0"/>
    </xf>
    <xf numFmtId="0" fontId="14" fillId="0" borderId="37" xfId="0" applyFont="1" applyBorder="1" applyAlignment="1" applyProtection="1">
      <alignment horizont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49" fontId="14" fillId="0" borderId="15" xfId="0" applyNumberFormat="1" applyFont="1" applyBorder="1" applyProtection="1">
      <protection locked="0"/>
    </xf>
    <xf numFmtId="49" fontId="0" fillId="0" borderId="15" xfId="0" applyNumberFormat="1" applyBorder="1" applyProtection="1"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38</xdr:row>
      <xdr:rowOff>277311</xdr:rowOff>
    </xdr:from>
    <xdr:to>
      <xdr:col>7</xdr:col>
      <xdr:colOff>457200</xdr:colOff>
      <xdr:row>39</xdr:row>
      <xdr:rowOff>278964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F3CDDF3-7C37-223E-A659-99DA1369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9716586"/>
          <a:ext cx="1123950" cy="287403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35</xdr:row>
      <xdr:rowOff>80962</xdr:rowOff>
    </xdr:from>
    <xdr:to>
      <xdr:col>1</xdr:col>
      <xdr:colOff>19050</xdr:colOff>
      <xdr:row>36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BC0BD8D-08AF-E152-AA0D-7EECD09B654B}"/>
            </a:ext>
          </a:extLst>
        </xdr:cNvPr>
        <xdr:cNvSpPr txBox="1"/>
      </xdr:nvSpPr>
      <xdr:spPr>
        <a:xfrm>
          <a:off x="476250" y="8462962"/>
          <a:ext cx="800100" cy="242888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1162050</xdr:colOff>
      <xdr:row>36</xdr:row>
      <xdr:rowOff>371475</xdr:rowOff>
    </xdr:from>
    <xdr:to>
      <xdr:col>8</xdr:col>
      <xdr:colOff>1323975</xdr:colOff>
      <xdr:row>36</xdr:row>
      <xdr:rowOff>447675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5EEFA5F4-6918-7C7E-0C28-386A57FD7AEA}"/>
            </a:ext>
          </a:extLst>
        </xdr:cNvPr>
        <xdr:cNvSpPr txBox="1"/>
      </xdr:nvSpPr>
      <xdr:spPr>
        <a:xfrm>
          <a:off x="8696325" y="9058275"/>
          <a:ext cx="161925" cy="7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28575</xdr:colOff>
      <xdr:row>36</xdr:row>
      <xdr:rowOff>90487</xdr:rowOff>
    </xdr:from>
    <xdr:to>
      <xdr:col>4</xdr:col>
      <xdr:colOff>433387</xdr:colOff>
      <xdr:row>36</xdr:row>
      <xdr:rowOff>333375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BA7C1A40-A07C-4043-94B9-13A21C2C68CE}"/>
            </a:ext>
          </a:extLst>
        </xdr:cNvPr>
        <xdr:cNvSpPr txBox="1"/>
      </xdr:nvSpPr>
      <xdr:spPr>
        <a:xfrm>
          <a:off x="3429000" y="8777287"/>
          <a:ext cx="404812" cy="242888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11</xdr:col>
      <xdr:colOff>76200</xdr:colOff>
      <xdr:row>36</xdr:row>
      <xdr:rowOff>333375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E616B4F-1BA2-E623-4B1A-ADC5A397E231}"/>
            </a:ext>
          </a:extLst>
        </xdr:cNvPr>
        <xdr:cNvSpPr txBox="1"/>
      </xdr:nvSpPr>
      <xdr:spPr>
        <a:xfrm>
          <a:off x="10210800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47625</xdr:colOff>
      <xdr:row>36</xdr:row>
      <xdr:rowOff>433387</xdr:rowOff>
    </xdr:from>
    <xdr:to>
      <xdr:col>4</xdr:col>
      <xdr:colOff>395287</xdr:colOff>
      <xdr:row>37</xdr:row>
      <xdr:rowOff>285750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C0778FC-64DD-9884-F35E-6CE8B3919912}"/>
            </a:ext>
          </a:extLst>
        </xdr:cNvPr>
        <xdr:cNvSpPr txBox="1"/>
      </xdr:nvSpPr>
      <xdr:spPr>
        <a:xfrm>
          <a:off x="3448050" y="9120187"/>
          <a:ext cx="347662" cy="309563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10</xdr:col>
      <xdr:colOff>523875</xdr:colOff>
      <xdr:row>36</xdr:row>
      <xdr:rowOff>400050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77D800EE-EB13-55CF-FD03-5990927D12AF}"/>
            </a:ext>
          </a:extLst>
        </xdr:cNvPr>
        <xdr:cNvSpPr txBox="1"/>
      </xdr:nvSpPr>
      <xdr:spPr>
        <a:xfrm>
          <a:off x="100488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571500</xdr:colOff>
      <xdr:row>37</xdr:row>
      <xdr:rowOff>42862</xdr:rowOff>
    </xdr:from>
    <xdr:to>
      <xdr:col>6</xdr:col>
      <xdr:colOff>166687</xdr:colOff>
      <xdr:row>37</xdr:row>
      <xdr:rowOff>285750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1FD4796C-86A5-C0E7-FB7D-98BAF0ACFA5F}"/>
            </a:ext>
          </a:extLst>
        </xdr:cNvPr>
        <xdr:cNvSpPr txBox="1"/>
      </xdr:nvSpPr>
      <xdr:spPr>
        <a:xfrm>
          <a:off x="4686300" y="9186862"/>
          <a:ext cx="423862" cy="242888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1123949</xdr:colOff>
      <xdr:row>36</xdr:row>
      <xdr:rowOff>442912</xdr:rowOff>
    </xdr:from>
    <xdr:to>
      <xdr:col>7</xdr:col>
      <xdr:colOff>1481136</xdr:colOff>
      <xdr:row>37</xdr:row>
      <xdr:rowOff>285750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E5AFE812-1B92-2E38-9D19-8A89E7689EF9}"/>
            </a:ext>
          </a:extLst>
        </xdr:cNvPr>
        <xdr:cNvSpPr txBox="1"/>
      </xdr:nvSpPr>
      <xdr:spPr>
        <a:xfrm>
          <a:off x="7153274" y="9129712"/>
          <a:ext cx="357187" cy="300038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1"/>
  <sheetViews>
    <sheetView view="pageBreakPreview" topLeftCell="A16" zoomScale="60" workbookViewId="0">
      <selection activeCell="M36" sqref="M36"/>
    </sheetView>
  </sheetViews>
  <sheetFormatPr defaultColWidth="10.42578125" defaultRowHeight="33.75"/>
  <cols>
    <col min="1" max="1" width="15.5703125" style="13" customWidth="1"/>
    <col min="2" max="2" width="46.140625" style="34" customWidth="1"/>
    <col min="3" max="3" width="34.85546875" style="35" customWidth="1"/>
    <col min="4" max="4" width="29.7109375" style="31" customWidth="1"/>
    <col min="5" max="6" width="29.7109375" style="32" customWidth="1"/>
    <col min="7" max="7" width="20.28515625" style="32" customWidth="1"/>
    <col min="8" max="8" width="23.140625" style="32" customWidth="1"/>
    <col min="9" max="9" width="24.28515625" style="32" customWidth="1"/>
    <col min="10" max="10" width="23.7109375" style="32" customWidth="1"/>
    <col min="11" max="11" width="18.42578125" style="2" customWidth="1"/>
    <col min="12" max="12" width="16" style="13" customWidth="1"/>
    <col min="13" max="13" width="15.85546875" style="33" customWidth="1"/>
    <col min="14" max="14" width="12.7109375" style="13" customWidth="1"/>
    <col min="15" max="16384" width="10.42578125" style="16"/>
  </cols>
  <sheetData>
    <row r="1" spans="1:14" s="11" customFormat="1" ht="34.5" thickBot="1">
      <c r="A1" s="1" t="s">
        <v>0</v>
      </c>
      <c r="B1" s="2"/>
      <c r="C1" s="3"/>
      <c r="D1" s="4"/>
      <c r="E1" s="5"/>
      <c r="F1" s="5"/>
      <c r="G1" s="5"/>
      <c r="H1" s="5"/>
      <c r="I1" s="6" t="s">
        <v>15</v>
      </c>
      <c r="J1" s="7" t="s">
        <v>145</v>
      </c>
      <c r="K1" s="8"/>
      <c r="L1" s="1" t="s">
        <v>21</v>
      </c>
      <c r="M1" s="9">
        <v>2023</v>
      </c>
      <c r="N1" s="10"/>
    </row>
    <row r="2" spans="1:14" s="11" customFormat="1" ht="35.25" thickTop="1" thickBot="1">
      <c r="A2" s="1"/>
      <c r="B2" s="2"/>
      <c r="C2" s="12" t="s">
        <v>16</v>
      </c>
      <c r="D2" s="4"/>
      <c r="E2" s="210">
        <v>15993.9</v>
      </c>
      <c r="F2" s="211"/>
      <c r="G2" s="5"/>
      <c r="H2" s="5"/>
      <c r="I2" s="5"/>
      <c r="J2" s="5" t="s">
        <v>146</v>
      </c>
      <c r="K2" s="2"/>
      <c r="L2" s="13"/>
      <c r="M2" s="13"/>
      <c r="N2" s="10"/>
    </row>
    <row r="3" spans="1:14" ht="34.5" customHeight="1" thickTop="1">
      <c r="A3" s="212" t="s">
        <v>1</v>
      </c>
      <c r="B3" s="14" t="s">
        <v>2</v>
      </c>
      <c r="C3" s="15" t="s">
        <v>17</v>
      </c>
      <c r="D3" s="215" t="s">
        <v>6</v>
      </c>
      <c r="E3" s="37" t="s">
        <v>5</v>
      </c>
      <c r="F3" s="218" t="s">
        <v>25</v>
      </c>
      <c r="G3" s="221" t="s">
        <v>26</v>
      </c>
      <c r="H3" s="201" t="s">
        <v>27</v>
      </c>
      <c r="I3" s="40" t="s">
        <v>11</v>
      </c>
      <c r="J3" s="201" t="s">
        <v>26</v>
      </c>
      <c r="K3" s="204" t="s">
        <v>12</v>
      </c>
      <c r="L3" s="207" t="s">
        <v>20</v>
      </c>
      <c r="M3" s="198" t="s">
        <v>13</v>
      </c>
      <c r="N3" s="198" t="s">
        <v>14</v>
      </c>
    </row>
    <row r="4" spans="1:14" ht="23.25">
      <c r="A4" s="213"/>
      <c r="B4" s="17" t="s">
        <v>3</v>
      </c>
      <c r="C4" s="18" t="s">
        <v>4</v>
      </c>
      <c r="D4" s="216"/>
      <c r="E4" s="37" t="s">
        <v>7</v>
      </c>
      <c r="F4" s="219"/>
      <c r="G4" s="219"/>
      <c r="H4" s="202"/>
      <c r="I4" s="41" t="s">
        <v>9</v>
      </c>
      <c r="J4" s="202"/>
      <c r="K4" s="205"/>
      <c r="L4" s="208"/>
      <c r="M4" s="199"/>
      <c r="N4" s="199"/>
    </row>
    <row r="5" spans="1:14" ht="24" thickBot="1">
      <c r="A5" s="214"/>
      <c r="B5" s="19" t="s">
        <v>18</v>
      </c>
      <c r="C5" s="20"/>
      <c r="D5" s="217"/>
      <c r="E5" s="38" t="s">
        <v>8</v>
      </c>
      <c r="F5" s="220"/>
      <c r="G5" s="220"/>
      <c r="H5" s="203"/>
      <c r="I5" s="42" t="s">
        <v>10</v>
      </c>
      <c r="J5" s="203"/>
      <c r="K5" s="206"/>
      <c r="L5" s="209"/>
      <c r="M5" s="200"/>
      <c r="N5" s="200"/>
    </row>
    <row r="6" spans="1:14" s="27" customFormat="1" ht="37.5" thickTop="1" thickBot="1">
      <c r="A6" s="21">
        <v>1</v>
      </c>
      <c r="B6" s="22">
        <v>15995.3</v>
      </c>
      <c r="C6" s="23">
        <f>B6-E2</f>
        <v>1.3999999999996362</v>
      </c>
      <c r="D6" s="39">
        <v>0.23</v>
      </c>
      <c r="E6" s="39">
        <v>0</v>
      </c>
      <c r="F6" s="39">
        <v>0</v>
      </c>
      <c r="G6" s="39">
        <v>0</v>
      </c>
      <c r="H6" s="43">
        <v>1.71</v>
      </c>
      <c r="I6" s="43">
        <v>2.12</v>
      </c>
      <c r="J6" s="43">
        <v>0.68</v>
      </c>
      <c r="K6" s="24">
        <v>12</v>
      </c>
      <c r="L6" s="44">
        <v>7.33</v>
      </c>
      <c r="M6" s="26">
        <v>0.5</v>
      </c>
      <c r="N6" s="25"/>
    </row>
    <row r="7" spans="1:14" s="27" customFormat="1" ht="37.5" thickTop="1" thickBot="1">
      <c r="A7" s="21">
        <v>2</v>
      </c>
      <c r="B7" s="22">
        <v>16043.9</v>
      </c>
      <c r="C7" s="23">
        <f>B7-B6</f>
        <v>48.600000000000364</v>
      </c>
      <c r="D7" s="39">
        <v>0.42</v>
      </c>
      <c r="E7" s="39">
        <v>0</v>
      </c>
      <c r="F7" s="39">
        <v>0</v>
      </c>
      <c r="G7" s="39">
        <v>0</v>
      </c>
      <c r="H7" s="43">
        <v>1.72</v>
      </c>
      <c r="I7" s="43">
        <v>1.88</v>
      </c>
      <c r="J7" s="43">
        <v>1.91</v>
      </c>
      <c r="K7" s="24">
        <v>12.1</v>
      </c>
      <c r="L7" s="44">
        <v>7.37</v>
      </c>
      <c r="M7" s="28">
        <v>0</v>
      </c>
      <c r="N7" s="25"/>
    </row>
    <row r="8" spans="1:14" s="27" customFormat="1" ht="37.5" thickTop="1" thickBot="1">
      <c r="A8" s="21">
        <v>3</v>
      </c>
      <c r="B8" s="22">
        <v>16097.9</v>
      </c>
      <c r="C8" s="23">
        <f t="shared" ref="C8:C36" si="0">B8-B7</f>
        <v>54</v>
      </c>
      <c r="D8" s="39">
        <v>0.34</v>
      </c>
      <c r="E8" s="39">
        <v>0</v>
      </c>
      <c r="F8" s="39">
        <v>0</v>
      </c>
      <c r="G8" s="39">
        <v>0</v>
      </c>
      <c r="H8" s="43">
        <v>1.58</v>
      </c>
      <c r="I8" s="43">
        <v>1.04</v>
      </c>
      <c r="J8" s="43">
        <v>1.27</v>
      </c>
      <c r="K8" s="24">
        <v>12</v>
      </c>
      <c r="L8" s="44">
        <v>7.36</v>
      </c>
      <c r="M8" s="28">
        <v>0</v>
      </c>
      <c r="N8" s="25"/>
    </row>
    <row r="9" spans="1:14" s="27" customFormat="1" ht="37.5" thickTop="1" thickBot="1">
      <c r="A9" s="21">
        <v>4</v>
      </c>
      <c r="B9" s="22">
        <v>16148.7</v>
      </c>
      <c r="C9" s="23">
        <f t="shared" si="0"/>
        <v>50.800000000001091</v>
      </c>
      <c r="D9" s="39">
        <v>0.37</v>
      </c>
      <c r="E9" s="39">
        <v>0</v>
      </c>
      <c r="F9" s="39">
        <v>0</v>
      </c>
      <c r="G9" s="39">
        <v>0</v>
      </c>
      <c r="H9" s="43">
        <v>1.19</v>
      </c>
      <c r="I9" s="43">
        <v>1.24</v>
      </c>
      <c r="J9" s="43">
        <v>0.88</v>
      </c>
      <c r="K9" s="24">
        <v>12.1</v>
      </c>
      <c r="L9" s="44">
        <v>7.38</v>
      </c>
      <c r="M9" s="28">
        <v>0.2</v>
      </c>
      <c r="N9" s="25"/>
    </row>
    <row r="10" spans="1:14" s="27" customFormat="1" ht="37.5" thickTop="1" thickBot="1">
      <c r="A10" s="21">
        <v>5</v>
      </c>
      <c r="B10" s="22">
        <v>16195.4</v>
      </c>
      <c r="C10" s="23">
        <f t="shared" si="0"/>
        <v>46.699999999998909</v>
      </c>
      <c r="D10" s="39">
        <v>0.46</v>
      </c>
      <c r="E10" s="39">
        <v>0</v>
      </c>
      <c r="F10" s="39">
        <v>0</v>
      </c>
      <c r="G10" s="39">
        <v>0</v>
      </c>
      <c r="H10" s="43">
        <v>1.35</v>
      </c>
      <c r="I10" s="43">
        <v>1.64</v>
      </c>
      <c r="J10" s="43">
        <v>1.25</v>
      </c>
      <c r="K10" s="24">
        <v>12</v>
      </c>
      <c r="L10" s="44">
        <v>7.23</v>
      </c>
      <c r="M10" s="28">
        <v>0</v>
      </c>
      <c r="N10" s="25"/>
    </row>
    <row r="11" spans="1:14" s="27" customFormat="1" ht="37.5" thickTop="1" thickBot="1">
      <c r="A11" s="21">
        <v>6</v>
      </c>
      <c r="B11" s="22">
        <v>16242.5</v>
      </c>
      <c r="C11" s="23">
        <f t="shared" si="0"/>
        <v>47.100000000000364</v>
      </c>
      <c r="D11" s="39">
        <v>0.48</v>
      </c>
      <c r="E11" s="39">
        <v>0</v>
      </c>
      <c r="F11" s="39">
        <v>0</v>
      </c>
      <c r="G11" s="39">
        <v>0</v>
      </c>
      <c r="H11" s="43">
        <v>1.08</v>
      </c>
      <c r="I11" s="43">
        <v>1.31</v>
      </c>
      <c r="J11" s="43">
        <v>0.77</v>
      </c>
      <c r="K11" s="24">
        <v>12.1</v>
      </c>
      <c r="L11" s="44">
        <v>7.29</v>
      </c>
      <c r="M11" s="28">
        <v>0</v>
      </c>
      <c r="N11" s="25"/>
    </row>
    <row r="12" spans="1:14" s="27" customFormat="1" ht="37.5" thickTop="1" thickBot="1">
      <c r="A12" s="21">
        <v>7</v>
      </c>
      <c r="B12" s="22">
        <v>16290.9</v>
      </c>
      <c r="C12" s="23">
        <f t="shared" si="0"/>
        <v>48.399999999999636</v>
      </c>
      <c r="D12" s="39">
        <v>0.28000000000000003</v>
      </c>
      <c r="E12" s="39">
        <v>0</v>
      </c>
      <c r="F12" s="39">
        <v>0</v>
      </c>
      <c r="G12" s="39">
        <v>0</v>
      </c>
      <c r="H12" s="43">
        <v>1.56</v>
      </c>
      <c r="I12" s="43">
        <v>1.91</v>
      </c>
      <c r="J12" s="43">
        <v>0.57999999999999996</v>
      </c>
      <c r="K12" s="24">
        <v>12</v>
      </c>
      <c r="L12" s="44">
        <v>7.25</v>
      </c>
      <c r="M12" s="28">
        <v>0</v>
      </c>
      <c r="N12" s="25"/>
    </row>
    <row r="13" spans="1:14" s="27" customFormat="1" ht="37.5" thickTop="1" thickBot="1">
      <c r="A13" s="21">
        <v>8</v>
      </c>
      <c r="B13" s="22">
        <v>16338.8</v>
      </c>
      <c r="C13" s="23">
        <f t="shared" si="0"/>
        <v>47.899999999999636</v>
      </c>
      <c r="D13" s="39">
        <v>0.38</v>
      </c>
      <c r="E13" s="39">
        <v>0</v>
      </c>
      <c r="F13" s="39">
        <v>0</v>
      </c>
      <c r="G13" s="39">
        <v>0</v>
      </c>
      <c r="H13" s="43">
        <v>1.68</v>
      </c>
      <c r="I13" s="43">
        <v>1.51</v>
      </c>
      <c r="J13" s="43">
        <v>0.86</v>
      </c>
      <c r="K13" s="24">
        <v>12.1</v>
      </c>
      <c r="L13" s="44">
        <v>7.25</v>
      </c>
      <c r="M13" s="28">
        <v>0</v>
      </c>
      <c r="N13" s="25"/>
    </row>
    <row r="14" spans="1:14" s="27" customFormat="1" ht="37.5" thickTop="1" thickBot="1">
      <c r="A14" s="21">
        <v>9</v>
      </c>
      <c r="B14" s="22">
        <v>16388.2</v>
      </c>
      <c r="C14" s="23">
        <f t="shared" si="0"/>
        <v>49.400000000001455</v>
      </c>
      <c r="D14" s="39">
        <v>0.21</v>
      </c>
      <c r="E14" s="39">
        <v>0</v>
      </c>
      <c r="F14" s="39">
        <v>0</v>
      </c>
      <c r="G14" s="39">
        <v>0</v>
      </c>
      <c r="H14" s="43">
        <v>1.59</v>
      </c>
      <c r="I14" s="43">
        <v>1.21</v>
      </c>
      <c r="J14" s="43">
        <v>1.24</v>
      </c>
      <c r="K14" s="24">
        <v>12</v>
      </c>
      <c r="L14" s="44">
        <v>7.26</v>
      </c>
      <c r="M14" s="28">
        <v>0</v>
      </c>
      <c r="N14" s="25"/>
    </row>
    <row r="15" spans="1:14" s="27" customFormat="1" ht="37.5" thickTop="1" thickBot="1">
      <c r="A15" s="21">
        <v>10</v>
      </c>
      <c r="B15" s="22">
        <v>16445.400000000001</v>
      </c>
      <c r="C15" s="23">
        <f t="shared" si="0"/>
        <v>57.200000000000728</v>
      </c>
      <c r="D15" s="39">
        <v>0.32</v>
      </c>
      <c r="E15" s="39">
        <v>0</v>
      </c>
      <c r="F15" s="39">
        <v>0</v>
      </c>
      <c r="G15" s="39">
        <v>0</v>
      </c>
      <c r="H15" s="43">
        <v>0.64</v>
      </c>
      <c r="I15" s="43">
        <v>0.71</v>
      </c>
      <c r="J15" s="43">
        <v>0.99</v>
      </c>
      <c r="K15" s="24">
        <v>12.1</v>
      </c>
      <c r="L15" s="44">
        <v>7.2</v>
      </c>
      <c r="M15" s="28">
        <v>0</v>
      </c>
      <c r="N15" s="25"/>
    </row>
    <row r="16" spans="1:14" s="27" customFormat="1" ht="37.5" thickTop="1" thickBot="1">
      <c r="A16" s="21">
        <v>11</v>
      </c>
      <c r="B16" s="22">
        <v>16514.400000000001</v>
      </c>
      <c r="C16" s="23">
        <f t="shared" si="0"/>
        <v>69</v>
      </c>
      <c r="D16" s="39">
        <v>0.7</v>
      </c>
      <c r="E16" s="39">
        <v>0</v>
      </c>
      <c r="F16" s="39">
        <v>0</v>
      </c>
      <c r="G16" s="39">
        <v>0</v>
      </c>
      <c r="H16" s="43">
        <v>0.93</v>
      </c>
      <c r="I16" s="43">
        <v>0.97</v>
      </c>
      <c r="J16" s="43">
        <v>0.74</v>
      </c>
      <c r="K16" s="24">
        <v>12</v>
      </c>
      <c r="L16" s="44">
        <v>7.23</v>
      </c>
      <c r="M16" s="28">
        <v>0.1</v>
      </c>
      <c r="N16" s="25"/>
    </row>
    <row r="17" spans="1:14" s="27" customFormat="1" ht="37.5" thickTop="1" thickBot="1">
      <c r="A17" s="21">
        <v>12</v>
      </c>
      <c r="B17" s="22">
        <v>16569.400000000001</v>
      </c>
      <c r="C17" s="23">
        <f t="shared" si="0"/>
        <v>55</v>
      </c>
      <c r="D17" s="39">
        <v>0.52</v>
      </c>
      <c r="E17" s="39">
        <v>0</v>
      </c>
      <c r="F17" s="39">
        <v>0</v>
      </c>
      <c r="G17" s="39">
        <v>0</v>
      </c>
      <c r="H17" s="43">
        <v>2.2000000000000002</v>
      </c>
      <c r="I17" s="43">
        <v>2.2000000000000002</v>
      </c>
      <c r="J17" s="43">
        <v>1.27</v>
      </c>
      <c r="K17" s="24">
        <v>12.1</v>
      </c>
      <c r="L17" s="44">
        <v>7.22</v>
      </c>
      <c r="M17" s="28">
        <v>0</v>
      </c>
      <c r="N17" s="25"/>
    </row>
    <row r="18" spans="1:14" s="27" customFormat="1" ht="37.5" thickTop="1" thickBot="1">
      <c r="A18" s="21">
        <v>13</v>
      </c>
      <c r="B18" s="22">
        <v>16624.5</v>
      </c>
      <c r="C18" s="23">
        <f t="shared" si="0"/>
        <v>55.099999999998545</v>
      </c>
      <c r="D18" s="39">
        <v>0.17</v>
      </c>
      <c r="E18" s="39">
        <v>0</v>
      </c>
      <c r="F18" s="39">
        <v>0</v>
      </c>
      <c r="G18" s="39">
        <v>0</v>
      </c>
      <c r="H18" s="43">
        <v>1.89</v>
      </c>
      <c r="I18" s="43">
        <v>2.2000000000000002</v>
      </c>
      <c r="J18" s="43">
        <v>1.25</v>
      </c>
      <c r="K18" s="24">
        <v>12</v>
      </c>
      <c r="L18" s="44">
        <v>7.37</v>
      </c>
      <c r="M18" s="28">
        <v>0</v>
      </c>
      <c r="N18" s="25"/>
    </row>
    <row r="19" spans="1:14" s="27" customFormat="1" ht="37.5" thickTop="1" thickBot="1">
      <c r="A19" s="21">
        <v>14</v>
      </c>
      <c r="B19" s="22">
        <v>16681</v>
      </c>
      <c r="C19" s="23">
        <f t="shared" si="0"/>
        <v>56.5</v>
      </c>
      <c r="D19" s="39">
        <v>0.28000000000000003</v>
      </c>
      <c r="E19" s="39">
        <v>0</v>
      </c>
      <c r="F19" s="39">
        <v>0</v>
      </c>
      <c r="G19" s="39">
        <v>0</v>
      </c>
      <c r="H19" s="43">
        <v>1.63</v>
      </c>
      <c r="I19" s="43">
        <v>1.54</v>
      </c>
      <c r="J19" s="43">
        <v>0.71</v>
      </c>
      <c r="K19" s="24">
        <v>12.1</v>
      </c>
      <c r="L19" s="44">
        <v>7.27</v>
      </c>
      <c r="M19" s="28">
        <v>0</v>
      </c>
      <c r="N19" s="25"/>
    </row>
    <row r="20" spans="1:14" s="27" customFormat="1" ht="37.5" thickTop="1" thickBot="1">
      <c r="A20" s="21">
        <v>15</v>
      </c>
      <c r="B20" s="22">
        <v>16748.3</v>
      </c>
      <c r="C20" s="23">
        <f t="shared" si="0"/>
        <v>67.299999999999272</v>
      </c>
      <c r="D20" s="39">
        <v>0.4</v>
      </c>
      <c r="E20" s="39">
        <v>0</v>
      </c>
      <c r="F20" s="39">
        <v>0</v>
      </c>
      <c r="G20" s="39">
        <v>0</v>
      </c>
      <c r="H20" s="43">
        <v>1.62</v>
      </c>
      <c r="I20" s="43">
        <v>1.29</v>
      </c>
      <c r="J20" s="43">
        <v>1.58</v>
      </c>
      <c r="K20" s="24">
        <v>12</v>
      </c>
      <c r="L20" s="44">
        <v>7.27</v>
      </c>
      <c r="M20" s="28">
        <v>0</v>
      </c>
      <c r="N20" s="25"/>
    </row>
    <row r="21" spans="1:14" s="27" customFormat="1" ht="37.5" thickTop="1" thickBot="1">
      <c r="A21" s="21">
        <v>16</v>
      </c>
      <c r="B21" s="22">
        <v>16816.7</v>
      </c>
      <c r="C21" s="23">
        <f t="shared" si="0"/>
        <v>68.400000000001455</v>
      </c>
      <c r="D21" s="39">
        <v>0.36</v>
      </c>
      <c r="E21" s="39">
        <v>0</v>
      </c>
      <c r="F21" s="39">
        <v>0</v>
      </c>
      <c r="G21" s="39">
        <v>0</v>
      </c>
      <c r="H21" s="43">
        <v>1.01</v>
      </c>
      <c r="I21" s="43">
        <v>0.99</v>
      </c>
      <c r="J21" s="43">
        <v>1.36</v>
      </c>
      <c r="K21" s="24">
        <v>12.1</v>
      </c>
      <c r="L21" s="44">
        <v>7.26</v>
      </c>
      <c r="M21" s="28">
        <v>0</v>
      </c>
      <c r="N21" s="25"/>
    </row>
    <row r="22" spans="1:14" s="27" customFormat="1" ht="37.5" thickTop="1" thickBot="1">
      <c r="A22" s="21">
        <v>17</v>
      </c>
      <c r="B22" s="22">
        <v>16884.900000000001</v>
      </c>
      <c r="C22" s="23">
        <f t="shared" si="0"/>
        <v>68.200000000000728</v>
      </c>
      <c r="D22" s="39">
        <v>0.38</v>
      </c>
      <c r="E22" s="39">
        <v>0</v>
      </c>
      <c r="F22" s="39">
        <v>0</v>
      </c>
      <c r="G22" s="39">
        <v>0</v>
      </c>
      <c r="H22" s="43">
        <v>0.56999999999999995</v>
      </c>
      <c r="I22" s="43">
        <v>0.91</v>
      </c>
      <c r="J22" s="43">
        <v>1.22</v>
      </c>
      <c r="K22" s="24">
        <v>12</v>
      </c>
      <c r="L22" s="44">
        <v>7.27</v>
      </c>
      <c r="M22" s="28">
        <v>0</v>
      </c>
      <c r="N22" s="25"/>
    </row>
    <row r="23" spans="1:14" s="27" customFormat="1" ht="37.5" thickTop="1" thickBot="1">
      <c r="A23" s="21">
        <v>18</v>
      </c>
      <c r="B23" s="22">
        <v>16949.400000000001</v>
      </c>
      <c r="C23" s="23">
        <f t="shared" si="0"/>
        <v>64.5</v>
      </c>
      <c r="D23" s="39">
        <v>0.36</v>
      </c>
      <c r="E23" s="39">
        <v>0</v>
      </c>
      <c r="F23" s="39">
        <v>0</v>
      </c>
      <c r="G23" s="39">
        <v>0</v>
      </c>
      <c r="H23" s="43">
        <v>1.1100000000000001</v>
      </c>
      <c r="I23" s="43">
        <v>1.46</v>
      </c>
      <c r="J23" s="43">
        <v>1.1299999999999999</v>
      </c>
      <c r="K23" s="24">
        <v>12.1</v>
      </c>
      <c r="L23" s="44">
        <v>7.24</v>
      </c>
      <c r="M23" s="28">
        <v>0</v>
      </c>
      <c r="N23" s="25"/>
    </row>
    <row r="24" spans="1:14" s="27" customFormat="1" ht="37.5" thickTop="1" thickBot="1">
      <c r="A24" s="21">
        <v>19</v>
      </c>
      <c r="B24" s="22">
        <v>17012.400000000001</v>
      </c>
      <c r="C24" s="23">
        <f t="shared" si="0"/>
        <v>63</v>
      </c>
      <c r="D24" s="39">
        <v>0.38</v>
      </c>
      <c r="E24" s="39">
        <v>0</v>
      </c>
      <c r="F24" s="39">
        <v>0</v>
      </c>
      <c r="G24" s="39">
        <v>0</v>
      </c>
      <c r="H24" s="43">
        <v>1.73</v>
      </c>
      <c r="I24" s="43">
        <v>1.72</v>
      </c>
      <c r="J24" s="43">
        <v>0.57999999999999996</v>
      </c>
      <c r="K24" s="24">
        <v>12</v>
      </c>
      <c r="L24" s="44">
        <v>7.3</v>
      </c>
      <c r="M24" s="28">
        <v>0</v>
      </c>
      <c r="N24" s="25"/>
    </row>
    <row r="25" spans="1:14" s="27" customFormat="1" ht="37.5" thickTop="1" thickBot="1">
      <c r="A25" s="21">
        <v>20</v>
      </c>
      <c r="B25" s="22">
        <v>17062.7</v>
      </c>
      <c r="C25" s="23">
        <f t="shared" si="0"/>
        <v>50.299999999999272</v>
      </c>
      <c r="D25" s="39">
        <v>0.33</v>
      </c>
      <c r="E25" s="39">
        <v>0</v>
      </c>
      <c r="F25" s="39">
        <v>0</v>
      </c>
      <c r="G25" s="39">
        <v>0</v>
      </c>
      <c r="H25" s="43">
        <v>1.39</v>
      </c>
      <c r="I25" s="43">
        <v>1.54</v>
      </c>
      <c r="J25" s="43">
        <v>0.67</v>
      </c>
      <c r="K25" s="24">
        <v>12.1</v>
      </c>
      <c r="L25" s="44">
        <v>7.25</v>
      </c>
      <c r="M25" s="28">
        <v>0</v>
      </c>
      <c r="N25" s="25"/>
    </row>
    <row r="26" spans="1:14" s="27" customFormat="1" ht="37.5" thickTop="1" thickBot="1">
      <c r="A26" s="21">
        <v>21</v>
      </c>
      <c r="B26" s="22">
        <v>17105.900000000001</v>
      </c>
      <c r="C26" s="23">
        <f t="shared" si="0"/>
        <v>43.200000000000728</v>
      </c>
      <c r="D26" s="39">
        <v>0.36</v>
      </c>
      <c r="E26" s="39">
        <v>0</v>
      </c>
      <c r="F26" s="39">
        <v>0</v>
      </c>
      <c r="G26" s="39">
        <v>0</v>
      </c>
      <c r="H26" s="43">
        <v>1.72</v>
      </c>
      <c r="I26" s="43">
        <v>2.09</v>
      </c>
      <c r="J26" s="43">
        <v>1.69</v>
      </c>
      <c r="K26" s="24">
        <v>12</v>
      </c>
      <c r="L26" s="44">
        <v>7.33</v>
      </c>
      <c r="M26" s="28">
        <v>0</v>
      </c>
      <c r="N26" s="25"/>
    </row>
    <row r="27" spans="1:14" s="27" customFormat="1" ht="37.5" thickTop="1" thickBot="1">
      <c r="A27" s="21">
        <v>22</v>
      </c>
      <c r="B27" s="22">
        <v>17151.099999999999</v>
      </c>
      <c r="C27" s="23">
        <f t="shared" si="0"/>
        <v>45.19999999999709</v>
      </c>
      <c r="D27" s="39">
        <v>0.27</v>
      </c>
      <c r="E27" s="39">
        <v>0</v>
      </c>
      <c r="F27" s="39">
        <v>0</v>
      </c>
      <c r="G27" s="39">
        <v>0</v>
      </c>
      <c r="H27" s="43">
        <v>1.3</v>
      </c>
      <c r="I27" s="43">
        <v>1.65</v>
      </c>
      <c r="J27" s="43">
        <v>1.29</v>
      </c>
      <c r="K27" s="24">
        <v>12.1</v>
      </c>
      <c r="L27" s="44">
        <v>7.33</v>
      </c>
      <c r="M27" s="28">
        <v>0</v>
      </c>
      <c r="N27" s="25"/>
    </row>
    <row r="28" spans="1:14" s="27" customFormat="1" ht="37.5" thickTop="1" thickBot="1">
      <c r="A28" s="21">
        <v>23</v>
      </c>
      <c r="B28" s="22">
        <v>17201.7</v>
      </c>
      <c r="C28" s="23">
        <f t="shared" si="0"/>
        <v>50.600000000002183</v>
      </c>
      <c r="D28" s="39">
        <v>0.39</v>
      </c>
      <c r="E28" s="39">
        <v>0</v>
      </c>
      <c r="F28" s="39">
        <v>0</v>
      </c>
      <c r="G28" s="39">
        <v>0</v>
      </c>
      <c r="H28" s="43">
        <v>0.8</v>
      </c>
      <c r="I28" s="43">
        <v>1.07</v>
      </c>
      <c r="J28" s="43">
        <v>1.29</v>
      </c>
      <c r="K28" s="24">
        <v>12</v>
      </c>
      <c r="L28" s="44">
        <v>7.33</v>
      </c>
      <c r="M28" s="28">
        <v>0</v>
      </c>
      <c r="N28" s="25"/>
    </row>
    <row r="29" spans="1:14" s="27" customFormat="1" ht="37.5" thickTop="1" thickBot="1">
      <c r="A29" s="21">
        <v>24</v>
      </c>
      <c r="B29" s="22">
        <v>17249.8</v>
      </c>
      <c r="C29" s="23">
        <f t="shared" si="0"/>
        <v>48.099999999998545</v>
      </c>
      <c r="D29" s="39">
        <v>0.37</v>
      </c>
      <c r="E29" s="39">
        <v>0</v>
      </c>
      <c r="F29" s="39">
        <v>0</v>
      </c>
      <c r="G29" s="39">
        <v>0</v>
      </c>
      <c r="H29" s="43">
        <v>0.36</v>
      </c>
      <c r="I29" s="43">
        <v>0.71</v>
      </c>
      <c r="J29" s="43">
        <v>1.37</v>
      </c>
      <c r="K29" s="24">
        <v>12.1</v>
      </c>
      <c r="L29" s="44">
        <v>7.33</v>
      </c>
      <c r="M29" s="28">
        <v>0.1</v>
      </c>
      <c r="N29" s="25"/>
    </row>
    <row r="30" spans="1:14" s="27" customFormat="1" ht="37.5" thickTop="1" thickBot="1">
      <c r="A30" s="21">
        <v>25</v>
      </c>
      <c r="B30" s="22">
        <v>17308.8</v>
      </c>
      <c r="C30" s="23">
        <f t="shared" si="0"/>
        <v>59</v>
      </c>
      <c r="D30" s="39">
        <v>1.27</v>
      </c>
      <c r="E30" s="39">
        <v>0</v>
      </c>
      <c r="F30" s="39">
        <v>0</v>
      </c>
      <c r="G30" s="39">
        <v>0</v>
      </c>
      <c r="H30" s="43">
        <v>0.1</v>
      </c>
      <c r="I30" s="43">
        <v>0.72</v>
      </c>
      <c r="J30" s="43">
        <v>0.72</v>
      </c>
      <c r="K30" s="24">
        <v>12</v>
      </c>
      <c r="L30" s="44">
        <v>7.27</v>
      </c>
      <c r="M30" s="28">
        <v>0.6</v>
      </c>
      <c r="N30" s="25"/>
    </row>
    <row r="31" spans="1:14" s="27" customFormat="1" ht="37.5" thickTop="1" thickBot="1">
      <c r="A31" s="21">
        <v>26</v>
      </c>
      <c r="B31" s="22">
        <v>17349.7</v>
      </c>
      <c r="C31" s="23">
        <f t="shared" si="0"/>
        <v>40.900000000001455</v>
      </c>
      <c r="D31" s="39">
        <v>0.75</v>
      </c>
      <c r="E31" s="39">
        <v>0</v>
      </c>
      <c r="F31" s="39">
        <v>0</v>
      </c>
      <c r="G31" s="39">
        <v>0</v>
      </c>
      <c r="H31" s="43">
        <v>0.49</v>
      </c>
      <c r="I31" s="43">
        <v>0.76</v>
      </c>
      <c r="J31" s="43">
        <v>0.97</v>
      </c>
      <c r="K31" s="24">
        <v>12.1</v>
      </c>
      <c r="L31" s="44">
        <v>7.26</v>
      </c>
      <c r="M31" s="28">
        <v>0.5</v>
      </c>
      <c r="N31" s="25"/>
    </row>
    <row r="32" spans="1:14" s="27" customFormat="1" ht="37.5" thickTop="1" thickBot="1">
      <c r="A32" s="21">
        <v>27</v>
      </c>
      <c r="B32" s="22">
        <v>17396.3</v>
      </c>
      <c r="C32" s="23">
        <f t="shared" si="0"/>
        <v>46.599999999998545</v>
      </c>
      <c r="D32" s="39">
        <v>1.1399999999999999</v>
      </c>
      <c r="E32" s="39">
        <v>0</v>
      </c>
      <c r="F32" s="39">
        <v>0</v>
      </c>
      <c r="G32" s="39">
        <v>0</v>
      </c>
      <c r="H32" s="43">
        <v>0.75</v>
      </c>
      <c r="I32" s="43">
        <v>0.56999999999999995</v>
      </c>
      <c r="J32" s="43">
        <v>1.06</v>
      </c>
      <c r="K32" s="24">
        <v>12</v>
      </c>
      <c r="L32" s="44">
        <v>7.25</v>
      </c>
      <c r="M32" s="28">
        <v>0.5</v>
      </c>
      <c r="N32" s="25"/>
    </row>
    <row r="33" spans="1:14" s="27" customFormat="1" ht="37.5" thickTop="1" thickBot="1">
      <c r="A33" s="21">
        <v>28</v>
      </c>
      <c r="B33" s="22">
        <v>17401.3</v>
      </c>
      <c r="C33" s="23">
        <f t="shared" si="0"/>
        <v>5</v>
      </c>
      <c r="D33" s="39">
        <v>1.0900000000000001</v>
      </c>
      <c r="E33" s="39">
        <v>0</v>
      </c>
      <c r="F33" s="39">
        <v>0</v>
      </c>
      <c r="G33" s="39">
        <v>0</v>
      </c>
      <c r="H33" s="43">
        <v>0.48</v>
      </c>
      <c r="I33" s="43">
        <v>0.56000000000000005</v>
      </c>
      <c r="J33" s="43">
        <v>0.75</v>
      </c>
      <c r="K33" s="24">
        <v>12.1</v>
      </c>
      <c r="L33" s="44">
        <v>7.27</v>
      </c>
      <c r="M33" s="28">
        <v>0.4</v>
      </c>
      <c r="N33" s="25"/>
    </row>
    <row r="34" spans="1:14" s="27" customFormat="1" ht="37.5" thickTop="1" thickBot="1">
      <c r="A34" s="21">
        <v>29</v>
      </c>
      <c r="B34" s="22">
        <v>17494.099999999999</v>
      </c>
      <c r="C34" s="23">
        <f t="shared" si="0"/>
        <v>92.799999999999272</v>
      </c>
      <c r="D34" s="39">
        <v>0.42</v>
      </c>
      <c r="E34" s="39">
        <v>0</v>
      </c>
      <c r="F34" s="39">
        <v>0</v>
      </c>
      <c r="G34" s="39">
        <v>0</v>
      </c>
      <c r="H34" s="43">
        <v>1.19</v>
      </c>
      <c r="I34" s="43">
        <v>1.36</v>
      </c>
      <c r="J34" s="43">
        <v>0.81</v>
      </c>
      <c r="K34" s="24">
        <v>12</v>
      </c>
      <c r="L34" s="44">
        <v>7.44</v>
      </c>
      <c r="M34" s="28">
        <v>0.5</v>
      </c>
      <c r="N34" s="25"/>
    </row>
    <row r="35" spans="1:14" s="27" customFormat="1" ht="37.5" thickTop="1" thickBot="1">
      <c r="A35" s="21">
        <v>30</v>
      </c>
      <c r="B35" s="22">
        <v>17539.2</v>
      </c>
      <c r="C35" s="23">
        <f t="shared" si="0"/>
        <v>45.100000000002183</v>
      </c>
      <c r="D35" s="39">
        <v>0.37</v>
      </c>
      <c r="E35" s="39">
        <v>0</v>
      </c>
      <c r="F35" s="39">
        <v>0</v>
      </c>
      <c r="G35" s="39">
        <v>0</v>
      </c>
      <c r="H35" s="43">
        <v>1.06</v>
      </c>
      <c r="I35" s="43">
        <v>1.37</v>
      </c>
      <c r="J35" s="43">
        <v>0.82</v>
      </c>
      <c r="K35" s="24">
        <v>12.1</v>
      </c>
      <c r="L35" s="44">
        <v>7.31</v>
      </c>
      <c r="M35" s="28">
        <v>0</v>
      </c>
      <c r="N35" s="25"/>
    </row>
    <row r="36" spans="1:14" s="27" customFormat="1" ht="37.5" thickTop="1" thickBot="1">
      <c r="A36" s="21">
        <v>31</v>
      </c>
      <c r="B36" s="22">
        <v>17539.2</v>
      </c>
      <c r="C36" s="23">
        <f t="shared" si="0"/>
        <v>0</v>
      </c>
      <c r="D36" s="39"/>
      <c r="E36" s="39"/>
      <c r="F36" s="39"/>
      <c r="G36" s="39"/>
      <c r="H36" s="43"/>
      <c r="I36" s="43"/>
      <c r="J36" s="43" t="s">
        <v>147</v>
      </c>
      <c r="K36" s="24"/>
      <c r="L36" s="44"/>
      <c r="M36" s="28"/>
      <c r="N36" s="25"/>
    </row>
    <row r="37" spans="1:14" ht="34.5" thickTop="1">
      <c r="B37" s="29" t="s">
        <v>19</v>
      </c>
      <c r="C37" s="30">
        <f>SUM(C6:C36)</f>
        <v>1545.3000000000011</v>
      </c>
    </row>
    <row r="38" spans="1:14" ht="34.5" thickBot="1">
      <c r="A38" s="1" t="s">
        <v>28</v>
      </c>
    </row>
    <row r="39" spans="1:14" s="11" customFormat="1" ht="34.5" thickBot="1">
      <c r="A39" s="13" t="s">
        <v>22</v>
      </c>
      <c r="B39" s="2"/>
      <c r="C39" s="36">
        <f>MAX(C6:C36)</f>
        <v>92.799999999999272</v>
      </c>
      <c r="D39" s="36">
        <f t="shared" ref="D39:M39" si="1">MAX(D6:D36)</f>
        <v>1.27</v>
      </c>
      <c r="E39" s="36">
        <f t="shared" si="1"/>
        <v>0</v>
      </c>
      <c r="F39" s="36">
        <f t="shared" si="1"/>
        <v>0</v>
      </c>
      <c r="G39" s="36">
        <f t="shared" si="1"/>
        <v>0</v>
      </c>
      <c r="H39" s="36">
        <f t="shared" si="1"/>
        <v>2.2000000000000002</v>
      </c>
      <c r="I39" s="36">
        <f t="shared" si="1"/>
        <v>2.2000000000000002</v>
      </c>
      <c r="J39" s="36">
        <f t="shared" si="1"/>
        <v>1.91</v>
      </c>
      <c r="K39" s="36">
        <f t="shared" si="1"/>
        <v>12.1</v>
      </c>
      <c r="L39" s="36">
        <f t="shared" si="1"/>
        <v>7.44</v>
      </c>
      <c r="M39" s="36">
        <f t="shared" si="1"/>
        <v>0.6</v>
      </c>
      <c r="N39" s="13"/>
    </row>
    <row r="40" spans="1:14" s="11" customFormat="1" ht="34.5" thickBot="1">
      <c r="A40" s="13" t="s">
        <v>23</v>
      </c>
      <c r="B40" s="2"/>
      <c r="C40" s="36">
        <f>AVERAGE(C6:C36)</f>
        <v>49.848387096774232</v>
      </c>
      <c r="D40" s="36">
        <f t="shared" ref="D40:M40" si="2">AVERAGE(D6:D36)</f>
        <v>0.45999999999999996</v>
      </c>
      <c r="E40" s="36">
        <f t="shared" si="2"/>
        <v>0</v>
      </c>
      <c r="F40" s="36">
        <f t="shared" si="2"/>
        <v>0</v>
      </c>
      <c r="G40" s="36">
        <f t="shared" si="2"/>
        <v>0</v>
      </c>
      <c r="H40" s="36">
        <f t="shared" si="2"/>
        <v>1.2143333333333333</v>
      </c>
      <c r="I40" s="36">
        <f t="shared" si="2"/>
        <v>1.3416666666666663</v>
      </c>
      <c r="J40" s="36">
        <f t="shared" si="2"/>
        <v>1.0569999999999997</v>
      </c>
      <c r="K40" s="36">
        <f t="shared" si="2"/>
        <v>12.050000000000002</v>
      </c>
      <c r="L40" s="36">
        <f t="shared" si="2"/>
        <v>7.2906666666666693</v>
      </c>
      <c r="M40" s="36">
        <f t="shared" si="2"/>
        <v>0.11333333333333333</v>
      </c>
      <c r="N40" s="13"/>
    </row>
    <row r="41" spans="1:14" s="11" customFormat="1" ht="34.5" thickBot="1">
      <c r="A41" s="13" t="s">
        <v>24</v>
      </c>
      <c r="B41" s="2"/>
      <c r="C41" s="36">
        <f>MIN(C6:C36)</f>
        <v>0</v>
      </c>
      <c r="D41" s="36">
        <f t="shared" ref="D41:M41" si="3">MIN(D6:D36)</f>
        <v>0.17</v>
      </c>
      <c r="E41" s="36">
        <f t="shared" si="3"/>
        <v>0</v>
      </c>
      <c r="F41" s="36">
        <f t="shared" si="3"/>
        <v>0</v>
      </c>
      <c r="G41" s="36">
        <f t="shared" si="3"/>
        <v>0</v>
      </c>
      <c r="H41" s="36">
        <f t="shared" si="3"/>
        <v>0.1</v>
      </c>
      <c r="I41" s="36">
        <f t="shared" si="3"/>
        <v>0.56000000000000005</v>
      </c>
      <c r="J41" s="36">
        <f t="shared" si="3"/>
        <v>0.57999999999999996</v>
      </c>
      <c r="K41" s="36">
        <f t="shared" si="3"/>
        <v>12</v>
      </c>
      <c r="L41" s="36">
        <f t="shared" si="3"/>
        <v>7.2</v>
      </c>
      <c r="M41" s="36">
        <f t="shared" si="3"/>
        <v>0</v>
      </c>
      <c r="N41" s="13"/>
    </row>
  </sheetData>
  <mergeCells count="11">
    <mergeCell ref="E2:F2"/>
    <mergeCell ref="A3:A5"/>
    <mergeCell ref="D3:D5"/>
    <mergeCell ref="F3:F5"/>
    <mergeCell ref="G3:G5"/>
    <mergeCell ref="N3:N5"/>
    <mergeCell ref="H3:H5"/>
    <mergeCell ref="J3:J5"/>
    <mergeCell ref="K3:K5"/>
    <mergeCell ref="L3:L5"/>
    <mergeCell ref="M3:M5"/>
  </mergeCells>
  <pageMargins left="0.7" right="0.7" top="0.75" bottom="0.75" header="0.3" footer="0.3"/>
  <pageSetup scale="3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F37"/>
  <sheetViews>
    <sheetView view="pageBreakPreview" zoomScale="60" workbookViewId="0">
      <selection activeCell="F4" sqref="F4"/>
    </sheetView>
  </sheetViews>
  <sheetFormatPr defaultRowHeight="15"/>
  <cols>
    <col min="1" max="6" width="19.42578125" customWidth="1"/>
  </cols>
  <sheetData>
    <row r="1" spans="1:6" ht="19.5" thickBot="1">
      <c r="A1" s="45" t="s">
        <v>29</v>
      </c>
      <c r="B1" s="51"/>
      <c r="C1" s="51"/>
      <c r="D1" s="51"/>
      <c r="E1" s="51"/>
      <c r="F1" s="51"/>
    </row>
    <row r="2" spans="1:6" ht="33" thickTop="1" thickBot="1">
      <c r="A2" s="46" t="s">
        <v>40</v>
      </c>
      <c r="B2" s="52"/>
      <c r="C2" s="52"/>
      <c r="D2" s="52"/>
      <c r="E2" s="58"/>
      <c r="F2" s="52"/>
    </row>
    <row r="3" spans="1:6" ht="33" thickTop="1" thickBot="1">
      <c r="A3" s="47"/>
      <c r="B3" s="52"/>
      <c r="C3" s="56" t="s">
        <v>30</v>
      </c>
      <c r="D3" s="57" t="str">
        <f>'Daily Readings'!J1</f>
        <v>SEP</v>
      </c>
      <c r="E3" s="56" t="s">
        <v>31</v>
      </c>
      <c r="F3" s="52">
        <f>'Daily Readings'!M1</f>
        <v>2023</v>
      </c>
    </row>
    <row r="4" spans="1:6" ht="32.25" thickTop="1">
      <c r="A4" s="48" t="s">
        <v>1</v>
      </c>
      <c r="B4" s="53" t="s">
        <v>32</v>
      </c>
      <c r="C4" s="53" t="s">
        <v>33</v>
      </c>
      <c r="D4" s="53" t="s">
        <v>33</v>
      </c>
      <c r="E4" s="53" t="s">
        <v>34</v>
      </c>
      <c r="F4" s="53" t="s">
        <v>32</v>
      </c>
    </row>
    <row r="5" spans="1:6" ht="32.25" thickBot="1">
      <c r="A5" s="49"/>
      <c r="B5" s="54" t="s">
        <v>35</v>
      </c>
      <c r="C5" s="54" t="s">
        <v>36</v>
      </c>
      <c r="D5" s="54" t="s">
        <v>37</v>
      </c>
      <c r="E5" s="54" t="s">
        <v>37</v>
      </c>
      <c r="F5" s="54" t="s">
        <v>38</v>
      </c>
    </row>
    <row r="6" spans="1:6" ht="35.25" thickTop="1" thickBot="1">
      <c r="A6" s="50">
        <v>1</v>
      </c>
      <c r="B6" s="55"/>
      <c r="C6" s="50"/>
      <c r="D6" s="55"/>
      <c r="E6" s="55"/>
      <c r="F6" s="50"/>
    </row>
    <row r="7" spans="1:6" ht="35.25" thickTop="1" thickBot="1">
      <c r="A7" s="50">
        <v>2</v>
      </c>
      <c r="B7" s="55"/>
      <c r="C7" s="50"/>
      <c r="D7" s="55"/>
      <c r="E7" s="55"/>
      <c r="F7" s="50"/>
    </row>
    <row r="8" spans="1:6" ht="35.25" thickTop="1" thickBot="1">
      <c r="A8" s="50">
        <v>3</v>
      </c>
      <c r="B8" s="55"/>
      <c r="C8" s="50"/>
      <c r="D8" s="55"/>
      <c r="E8" s="55"/>
      <c r="F8" s="50"/>
    </row>
    <row r="9" spans="1:6" ht="35.25" thickTop="1" thickBot="1">
      <c r="A9" s="50">
        <v>4</v>
      </c>
      <c r="B9" s="55"/>
      <c r="C9" s="50"/>
      <c r="D9" s="55"/>
      <c r="E9" s="55"/>
      <c r="F9" s="50"/>
    </row>
    <row r="10" spans="1:6" ht="35.25" thickTop="1" thickBot="1">
      <c r="A10" s="50">
        <v>5</v>
      </c>
      <c r="B10" s="55"/>
      <c r="C10" s="50"/>
      <c r="D10" s="55"/>
      <c r="E10" s="55"/>
      <c r="F10" s="50"/>
    </row>
    <row r="11" spans="1:6" ht="35.25" thickTop="1" thickBot="1">
      <c r="A11" s="50">
        <v>6</v>
      </c>
      <c r="B11" s="55"/>
      <c r="C11" s="50"/>
      <c r="D11" s="55"/>
      <c r="E11" s="55"/>
      <c r="F11" s="50"/>
    </row>
    <row r="12" spans="1:6" ht="35.25" thickTop="1" thickBot="1">
      <c r="A12" s="50">
        <v>7</v>
      </c>
      <c r="B12" s="55"/>
      <c r="C12" s="50"/>
      <c r="D12" s="55"/>
      <c r="E12" s="55"/>
      <c r="F12" s="50"/>
    </row>
    <row r="13" spans="1:6" ht="35.25" thickTop="1" thickBot="1">
      <c r="A13" s="50">
        <v>8</v>
      </c>
      <c r="B13" s="55"/>
      <c r="C13" s="50"/>
      <c r="D13" s="55"/>
      <c r="E13" s="55"/>
      <c r="F13" s="50"/>
    </row>
    <row r="14" spans="1:6" ht="35.25" thickTop="1" thickBot="1">
      <c r="A14" s="50">
        <v>9</v>
      </c>
      <c r="B14" s="55"/>
      <c r="C14" s="50"/>
      <c r="D14" s="55"/>
      <c r="E14" s="55"/>
      <c r="F14" s="50"/>
    </row>
    <row r="15" spans="1:6" ht="35.25" thickTop="1" thickBot="1">
      <c r="A15" s="50">
        <v>10</v>
      </c>
      <c r="B15" s="55"/>
      <c r="C15" s="50"/>
      <c r="D15" s="55"/>
      <c r="E15" s="55"/>
      <c r="F15" s="50"/>
    </row>
    <row r="16" spans="1:6" ht="35.25" thickTop="1" thickBot="1">
      <c r="A16" s="50">
        <v>11</v>
      </c>
      <c r="B16" s="55"/>
      <c r="C16" s="50"/>
      <c r="D16" s="55"/>
      <c r="E16" s="55"/>
      <c r="F16" s="50"/>
    </row>
    <row r="17" spans="1:6" ht="35.25" thickTop="1" thickBot="1">
      <c r="A17" s="50">
        <v>12</v>
      </c>
      <c r="B17" s="55"/>
      <c r="C17" s="50"/>
      <c r="D17" s="55"/>
      <c r="E17" s="55"/>
      <c r="F17" s="50"/>
    </row>
    <row r="18" spans="1:6" ht="35.25" thickTop="1" thickBot="1">
      <c r="A18" s="50">
        <v>13</v>
      </c>
      <c r="B18" s="55"/>
      <c r="C18" s="50"/>
      <c r="D18" s="55"/>
      <c r="E18" s="55"/>
      <c r="F18" s="50"/>
    </row>
    <row r="19" spans="1:6" ht="35.25" thickTop="1" thickBot="1">
      <c r="A19" s="50">
        <v>14</v>
      </c>
      <c r="B19" s="55"/>
      <c r="C19" s="50"/>
      <c r="D19" s="55"/>
      <c r="E19" s="55"/>
      <c r="F19" s="50"/>
    </row>
    <row r="20" spans="1:6" ht="35.25" thickTop="1" thickBot="1">
      <c r="A20" s="50">
        <v>15</v>
      </c>
      <c r="B20" s="55"/>
      <c r="C20" s="50"/>
      <c r="D20" s="55"/>
      <c r="E20" s="55"/>
      <c r="F20" s="50"/>
    </row>
    <row r="21" spans="1:6" ht="35.25" thickTop="1" thickBot="1">
      <c r="A21" s="50">
        <v>16</v>
      </c>
      <c r="B21" s="55"/>
      <c r="C21" s="50"/>
      <c r="D21" s="55"/>
      <c r="E21" s="55"/>
      <c r="F21" s="50"/>
    </row>
    <row r="22" spans="1:6" ht="35.25" thickTop="1" thickBot="1">
      <c r="A22" s="50">
        <v>17</v>
      </c>
      <c r="B22" s="55"/>
      <c r="C22" s="50"/>
      <c r="D22" s="55"/>
      <c r="E22" s="55"/>
      <c r="F22" s="50"/>
    </row>
    <row r="23" spans="1:6" ht="35.25" thickTop="1" thickBot="1">
      <c r="A23" s="50">
        <v>18</v>
      </c>
      <c r="B23" s="55"/>
      <c r="C23" s="50"/>
      <c r="D23" s="55"/>
      <c r="E23" s="55"/>
      <c r="F23" s="50"/>
    </row>
    <row r="24" spans="1:6" ht="35.25" thickTop="1" thickBot="1">
      <c r="A24" s="50">
        <v>19</v>
      </c>
      <c r="B24" s="55"/>
      <c r="C24" s="50"/>
      <c r="D24" s="55"/>
      <c r="E24" s="55"/>
      <c r="F24" s="50"/>
    </row>
    <row r="25" spans="1:6" ht="35.25" thickTop="1" thickBot="1">
      <c r="A25" s="50">
        <v>20</v>
      </c>
      <c r="B25" s="55"/>
      <c r="C25" s="50"/>
      <c r="D25" s="55"/>
      <c r="E25" s="55"/>
      <c r="F25" s="50"/>
    </row>
    <row r="26" spans="1:6" ht="35.25" thickTop="1" thickBot="1">
      <c r="A26" s="50">
        <v>21</v>
      </c>
      <c r="B26" s="55"/>
      <c r="C26" s="50"/>
      <c r="D26" s="55"/>
      <c r="E26" s="55"/>
      <c r="F26" s="50"/>
    </row>
    <row r="27" spans="1:6" ht="35.25" thickTop="1" thickBot="1">
      <c r="A27" s="50">
        <v>22</v>
      </c>
      <c r="B27" s="55"/>
      <c r="C27" s="50"/>
      <c r="D27" s="55"/>
      <c r="E27" s="55"/>
      <c r="F27" s="50"/>
    </row>
    <row r="28" spans="1:6" ht="35.25" thickTop="1" thickBot="1">
      <c r="A28" s="50">
        <v>23</v>
      </c>
      <c r="B28" s="55"/>
      <c r="C28" s="50"/>
      <c r="D28" s="55"/>
      <c r="E28" s="55"/>
      <c r="F28" s="50"/>
    </row>
    <row r="29" spans="1:6" ht="35.25" thickTop="1" thickBot="1">
      <c r="A29" s="50">
        <v>24</v>
      </c>
      <c r="B29" s="55"/>
      <c r="C29" s="50"/>
      <c r="D29" s="55"/>
      <c r="E29" s="55"/>
      <c r="F29" s="50"/>
    </row>
    <row r="30" spans="1:6" ht="35.25" thickTop="1" thickBot="1">
      <c r="A30" s="50">
        <v>25</v>
      </c>
      <c r="B30" s="55"/>
      <c r="C30" s="50"/>
      <c r="D30" s="55"/>
      <c r="E30" s="55"/>
      <c r="F30" s="50"/>
    </row>
    <row r="31" spans="1:6" ht="35.25" thickTop="1" thickBot="1">
      <c r="A31" s="50">
        <v>26</v>
      </c>
      <c r="B31" s="55"/>
      <c r="C31" s="50"/>
      <c r="D31" s="55"/>
      <c r="E31" s="55"/>
      <c r="F31" s="50"/>
    </row>
    <row r="32" spans="1:6" ht="35.25" thickTop="1" thickBot="1">
      <c r="A32" s="50">
        <v>27</v>
      </c>
      <c r="B32" s="55"/>
      <c r="C32" s="50"/>
      <c r="D32" s="55"/>
      <c r="E32" s="55"/>
      <c r="F32" s="50"/>
    </row>
    <row r="33" spans="1:6" ht="35.25" thickTop="1" thickBot="1">
      <c r="A33" s="50">
        <v>28</v>
      </c>
      <c r="B33" s="55"/>
      <c r="C33" s="50"/>
      <c r="D33" s="55"/>
      <c r="E33" s="55"/>
      <c r="F33" s="50"/>
    </row>
    <row r="34" spans="1:6" ht="35.25" thickTop="1" thickBot="1">
      <c r="A34" s="50">
        <v>29</v>
      </c>
      <c r="B34" s="55"/>
      <c r="C34" s="50"/>
      <c r="D34" s="55"/>
      <c r="E34" s="55"/>
      <c r="F34" s="50"/>
    </row>
    <row r="35" spans="1:6" ht="35.25" thickTop="1" thickBot="1">
      <c r="A35" s="50">
        <v>30</v>
      </c>
      <c r="B35" s="55"/>
      <c r="C35" s="50"/>
      <c r="D35" s="55"/>
      <c r="E35" s="55"/>
      <c r="F35" s="50"/>
    </row>
    <row r="36" spans="1:6" ht="35.25" thickTop="1" thickBot="1">
      <c r="A36" s="50">
        <v>31</v>
      </c>
      <c r="B36" s="55"/>
      <c r="C36" s="50"/>
      <c r="D36" s="55"/>
      <c r="E36" s="55"/>
      <c r="F36" s="50"/>
    </row>
    <row r="37" spans="1:6" ht="32.25" thickTop="1">
      <c r="A37" s="47"/>
      <c r="B37" s="52"/>
      <c r="C37" s="52"/>
      <c r="D37" s="52"/>
      <c r="E37" s="52" t="s">
        <v>39</v>
      </c>
      <c r="F37" s="52"/>
    </row>
  </sheetData>
  <pageMargins left="0.7" right="0.7" top="0.75" bottom="0.75" header="0.3" footer="0.3"/>
  <pageSetup scale="5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84"/>
  <sheetViews>
    <sheetView tabSelected="1" workbookViewId="0">
      <selection activeCell="B6" sqref="B6"/>
    </sheetView>
  </sheetViews>
  <sheetFormatPr defaultRowHeight="15"/>
  <cols>
    <col min="1" max="1" width="18.85546875" style="77" customWidth="1"/>
    <col min="2" max="5" width="10.7109375" style="77" customWidth="1"/>
    <col min="6" max="6" width="12.42578125" style="77" bestFit="1" customWidth="1"/>
    <col min="7" max="7" width="16.28515625" style="77" customWidth="1"/>
    <col min="8" max="8" width="22.5703125" style="77" customWidth="1"/>
    <col min="9" max="9" width="20.7109375" style="77" customWidth="1"/>
    <col min="10" max="16384" width="9.140625" style="77"/>
  </cols>
  <sheetData>
    <row r="1" spans="1:9" s="61" customFormat="1" ht="15.95" customHeight="1">
      <c r="A1" s="264" t="s">
        <v>41</v>
      </c>
      <c r="B1" s="264"/>
      <c r="C1" s="264"/>
      <c r="D1" s="264"/>
      <c r="E1" s="264"/>
      <c r="F1" s="264"/>
      <c r="G1" s="264"/>
      <c r="H1" s="59" t="s">
        <v>42</v>
      </c>
      <c r="I1" s="60" t="s">
        <v>92</v>
      </c>
    </row>
    <row r="2" spans="1:9" s="61" customFormat="1" ht="15.95" customHeight="1">
      <c r="A2" s="241" t="s">
        <v>43</v>
      </c>
      <c r="B2" s="241"/>
      <c r="C2" s="241"/>
      <c r="D2" s="241"/>
      <c r="E2" s="241"/>
      <c r="F2" s="241"/>
      <c r="G2" s="241"/>
      <c r="H2" s="62" t="s">
        <v>44</v>
      </c>
      <c r="I2" s="60" t="str">
        <f>I40</f>
        <v>Date: 9/30/2023</v>
      </c>
    </row>
    <row r="3" spans="1:9" s="61" customFormat="1" ht="15.95" customHeight="1">
      <c r="A3" s="63" t="s">
        <v>45</v>
      </c>
      <c r="B3" s="265"/>
      <c r="C3" s="265"/>
      <c r="D3" s="265"/>
      <c r="E3" s="64" t="s">
        <v>46</v>
      </c>
      <c r="F3" s="266" t="s">
        <v>95</v>
      </c>
      <c r="G3" s="267"/>
      <c r="H3" s="65" t="s">
        <v>47</v>
      </c>
      <c r="I3" s="66"/>
    </row>
    <row r="4" spans="1:9" s="71" customFormat="1" ht="31.5" customHeight="1" thickBot="1">
      <c r="A4" s="67" t="s">
        <v>48</v>
      </c>
      <c r="B4" s="68" t="s">
        <v>49</v>
      </c>
      <c r="C4" s="69" t="s">
        <v>50</v>
      </c>
      <c r="D4" s="131" t="s">
        <v>51</v>
      </c>
      <c r="E4" s="69" t="s">
        <v>52</v>
      </c>
      <c r="F4" s="69" t="s">
        <v>53</v>
      </c>
      <c r="G4" s="70" t="s">
        <v>54</v>
      </c>
      <c r="H4" s="268" t="s">
        <v>55</v>
      </c>
      <c r="I4" s="269"/>
    </row>
    <row r="5" spans="1:9" ht="18.95" customHeight="1" thickTop="1">
      <c r="A5" s="72">
        <v>1</v>
      </c>
      <c r="B5" s="73"/>
      <c r="C5" s="74"/>
      <c r="D5" s="132">
        <v>0</v>
      </c>
      <c r="E5" s="74"/>
      <c r="F5" s="74"/>
      <c r="G5" s="75"/>
      <c r="H5" s="252">
        <v>0</v>
      </c>
      <c r="I5" s="253"/>
    </row>
    <row r="6" spans="1:9" ht="18.95" customHeight="1">
      <c r="A6" s="78">
        <v>2</v>
      </c>
      <c r="B6" s="73"/>
      <c r="C6" s="79"/>
      <c r="D6" s="132">
        <v>0</v>
      </c>
      <c r="E6" s="76"/>
      <c r="F6" s="79"/>
      <c r="G6" s="75"/>
      <c r="H6" s="252">
        <v>0</v>
      </c>
      <c r="I6" s="253"/>
    </row>
    <row r="7" spans="1:9" ht="18.95" customHeight="1">
      <c r="A7" s="80">
        <v>3</v>
      </c>
      <c r="B7" s="81"/>
      <c r="C7" s="82"/>
      <c r="D7" s="132">
        <v>0</v>
      </c>
      <c r="E7" s="83"/>
      <c r="F7" s="82"/>
      <c r="G7" s="84"/>
      <c r="H7" s="252">
        <v>0</v>
      </c>
      <c r="I7" s="253"/>
    </row>
    <row r="8" spans="1:9" ht="18.95" customHeight="1">
      <c r="A8" s="80">
        <v>4</v>
      </c>
      <c r="B8" s="81"/>
      <c r="C8" s="82"/>
      <c r="D8" s="132">
        <v>0</v>
      </c>
      <c r="E8" s="83"/>
      <c r="F8" s="82"/>
      <c r="G8" s="84"/>
      <c r="H8" s="252">
        <v>0</v>
      </c>
      <c r="I8" s="253"/>
    </row>
    <row r="9" spans="1:9" ht="18.95" customHeight="1">
      <c r="A9" s="80">
        <v>5</v>
      </c>
      <c r="B9" s="81"/>
      <c r="C9" s="82"/>
      <c r="D9" s="132">
        <v>0</v>
      </c>
      <c r="E9" s="83"/>
      <c r="F9" s="82"/>
      <c r="G9" s="84"/>
      <c r="H9" s="252">
        <v>0</v>
      </c>
      <c r="I9" s="253"/>
    </row>
    <row r="10" spans="1:9" ht="18.95" customHeight="1">
      <c r="A10" s="80">
        <v>6</v>
      </c>
      <c r="B10" s="81"/>
      <c r="C10" s="82"/>
      <c r="D10" s="132">
        <v>0</v>
      </c>
      <c r="E10" s="83"/>
      <c r="F10" s="82"/>
      <c r="G10" s="84"/>
      <c r="H10" s="252">
        <v>0</v>
      </c>
      <c r="I10" s="253"/>
    </row>
    <row r="11" spans="1:9" ht="18.95" customHeight="1">
      <c r="A11" s="80">
        <v>7</v>
      </c>
      <c r="B11" s="81"/>
      <c r="C11" s="82"/>
      <c r="D11" s="132">
        <v>0</v>
      </c>
      <c r="E11" s="83"/>
      <c r="F11" s="82"/>
      <c r="G11" s="84"/>
      <c r="H11" s="252">
        <v>0</v>
      </c>
      <c r="I11" s="253"/>
    </row>
    <row r="12" spans="1:9" ht="18.95" customHeight="1">
      <c r="A12" s="80">
        <v>8</v>
      </c>
      <c r="B12" s="81"/>
      <c r="C12" s="82"/>
      <c r="D12" s="132">
        <v>0</v>
      </c>
      <c r="E12" s="83"/>
      <c r="F12" s="82"/>
      <c r="G12" s="84"/>
      <c r="H12" s="252">
        <v>0</v>
      </c>
      <c r="I12" s="253"/>
    </row>
    <row r="13" spans="1:9" ht="18.95" customHeight="1">
      <c r="A13" s="80">
        <v>9</v>
      </c>
      <c r="B13" s="81"/>
      <c r="C13" s="82"/>
      <c r="D13" s="132">
        <v>0</v>
      </c>
      <c r="E13" s="83"/>
      <c r="F13" s="82"/>
      <c r="G13" s="84"/>
      <c r="H13" s="252">
        <v>0</v>
      </c>
      <c r="I13" s="253"/>
    </row>
    <row r="14" spans="1:9" ht="18.95" customHeight="1">
      <c r="A14" s="80">
        <v>10</v>
      </c>
      <c r="B14" s="81"/>
      <c r="C14" s="82"/>
      <c r="D14" s="132">
        <v>0</v>
      </c>
      <c r="E14" s="83"/>
      <c r="F14" s="82"/>
      <c r="G14" s="84"/>
      <c r="H14" s="252">
        <v>0</v>
      </c>
      <c r="I14" s="253"/>
    </row>
    <row r="15" spans="1:9" ht="18.95" customHeight="1">
      <c r="A15" s="80">
        <v>11</v>
      </c>
      <c r="B15" s="81"/>
      <c r="C15" s="82"/>
      <c r="D15" s="132">
        <v>0</v>
      </c>
      <c r="E15" s="83"/>
      <c r="F15" s="82"/>
      <c r="G15" s="84"/>
      <c r="H15" s="252">
        <v>0</v>
      </c>
      <c r="I15" s="253"/>
    </row>
    <row r="16" spans="1:9" ht="18.95" customHeight="1">
      <c r="A16" s="80">
        <v>12</v>
      </c>
      <c r="B16" s="81"/>
      <c r="C16" s="82"/>
      <c r="D16" s="132">
        <v>0</v>
      </c>
      <c r="E16" s="83"/>
      <c r="F16" s="82"/>
      <c r="G16" s="84"/>
      <c r="H16" s="252">
        <v>0</v>
      </c>
      <c r="I16" s="253"/>
    </row>
    <row r="17" spans="1:9" ht="18.95" customHeight="1">
      <c r="A17" s="80">
        <v>13</v>
      </c>
      <c r="B17" s="81"/>
      <c r="C17" s="82"/>
      <c r="D17" s="132">
        <v>0</v>
      </c>
      <c r="E17" s="83"/>
      <c r="F17" s="82"/>
      <c r="G17" s="84"/>
      <c r="H17" s="252">
        <v>0</v>
      </c>
      <c r="I17" s="253"/>
    </row>
    <row r="18" spans="1:9" ht="18.95" customHeight="1">
      <c r="A18" s="80">
        <v>14</v>
      </c>
      <c r="B18" s="81"/>
      <c r="C18" s="82"/>
      <c r="D18" s="132">
        <v>0</v>
      </c>
      <c r="E18" s="83"/>
      <c r="F18" s="82"/>
      <c r="G18" s="84"/>
      <c r="H18" s="252">
        <v>0</v>
      </c>
      <c r="I18" s="253"/>
    </row>
    <row r="19" spans="1:9" ht="18.95" customHeight="1">
      <c r="A19" s="80">
        <v>15</v>
      </c>
      <c r="B19" s="81"/>
      <c r="C19" s="82"/>
      <c r="D19" s="132">
        <v>0</v>
      </c>
      <c r="E19" s="83"/>
      <c r="F19" s="82"/>
      <c r="G19" s="84"/>
      <c r="H19" s="252">
        <v>0</v>
      </c>
      <c r="I19" s="253"/>
    </row>
    <row r="20" spans="1:9" ht="18.95" customHeight="1">
      <c r="A20" s="80">
        <v>16</v>
      </c>
      <c r="B20" s="81"/>
      <c r="C20" s="82"/>
      <c r="D20" s="132">
        <v>0</v>
      </c>
      <c r="E20" s="83"/>
      <c r="F20" s="82"/>
      <c r="G20" s="84"/>
      <c r="H20" s="252">
        <v>0</v>
      </c>
      <c r="I20" s="253"/>
    </row>
    <row r="21" spans="1:9" ht="18.95" customHeight="1">
      <c r="A21" s="80">
        <v>17</v>
      </c>
      <c r="B21" s="81"/>
      <c r="C21" s="82"/>
      <c r="D21" s="132">
        <v>0</v>
      </c>
      <c r="E21" s="83"/>
      <c r="F21" s="82"/>
      <c r="G21" s="84"/>
      <c r="H21" s="252">
        <v>0</v>
      </c>
      <c r="I21" s="253"/>
    </row>
    <row r="22" spans="1:9" ht="18.95" customHeight="1">
      <c r="A22" s="80">
        <v>18</v>
      </c>
      <c r="B22" s="81"/>
      <c r="C22" s="82"/>
      <c r="D22" s="132">
        <v>0</v>
      </c>
      <c r="E22" s="83"/>
      <c r="F22" s="82"/>
      <c r="G22" s="84"/>
      <c r="H22" s="252">
        <v>0</v>
      </c>
      <c r="I22" s="253"/>
    </row>
    <row r="23" spans="1:9" ht="18.95" customHeight="1">
      <c r="A23" s="80">
        <v>19</v>
      </c>
      <c r="B23" s="81"/>
      <c r="C23" s="82"/>
      <c r="D23" s="132">
        <v>0</v>
      </c>
      <c r="E23" s="83"/>
      <c r="F23" s="82"/>
      <c r="G23" s="84"/>
      <c r="H23" s="252">
        <v>0</v>
      </c>
      <c r="I23" s="253"/>
    </row>
    <row r="24" spans="1:9" ht="18.95" customHeight="1">
      <c r="A24" s="80">
        <v>20</v>
      </c>
      <c r="B24" s="81"/>
      <c r="C24" s="82"/>
      <c r="D24" s="132">
        <v>0</v>
      </c>
      <c r="E24" s="83"/>
      <c r="F24" s="82"/>
      <c r="G24" s="84"/>
      <c r="H24" s="252">
        <v>0</v>
      </c>
      <c r="I24" s="253"/>
    </row>
    <row r="25" spans="1:9" ht="18.95" customHeight="1">
      <c r="A25" s="80">
        <v>21</v>
      </c>
      <c r="B25" s="81"/>
      <c r="C25" s="82"/>
      <c r="D25" s="132">
        <v>0</v>
      </c>
      <c r="E25" s="83"/>
      <c r="F25" s="82"/>
      <c r="G25" s="84"/>
      <c r="H25" s="252">
        <v>0</v>
      </c>
      <c r="I25" s="253"/>
    </row>
    <row r="26" spans="1:9" ht="18.95" customHeight="1">
      <c r="A26" s="80">
        <v>22</v>
      </c>
      <c r="B26" s="81"/>
      <c r="C26" s="82"/>
      <c r="D26" s="132">
        <v>0</v>
      </c>
      <c r="E26" s="83"/>
      <c r="F26" s="82"/>
      <c r="G26" s="84"/>
      <c r="H26" s="252">
        <v>0</v>
      </c>
      <c r="I26" s="253"/>
    </row>
    <row r="27" spans="1:9" ht="18.95" customHeight="1">
      <c r="A27" s="80">
        <v>23</v>
      </c>
      <c r="B27" s="81"/>
      <c r="C27" s="82"/>
      <c r="D27" s="132">
        <v>0</v>
      </c>
      <c r="E27" s="83"/>
      <c r="F27" s="82"/>
      <c r="G27" s="84"/>
      <c r="H27" s="252">
        <v>0</v>
      </c>
      <c r="I27" s="253"/>
    </row>
    <row r="28" spans="1:9" ht="18.95" customHeight="1">
      <c r="A28" s="80">
        <v>24</v>
      </c>
      <c r="B28" s="81"/>
      <c r="C28" s="82"/>
      <c r="D28" s="132">
        <v>0</v>
      </c>
      <c r="E28" s="83"/>
      <c r="F28" s="82"/>
      <c r="G28" s="84"/>
      <c r="H28" s="252">
        <v>0</v>
      </c>
      <c r="I28" s="253"/>
    </row>
    <row r="29" spans="1:9" ht="18.95" customHeight="1">
      <c r="A29" s="80">
        <v>25</v>
      </c>
      <c r="B29" s="81"/>
      <c r="C29" s="82"/>
      <c r="D29" s="132">
        <v>0</v>
      </c>
      <c r="E29" s="83"/>
      <c r="F29" s="82"/>
      <c r="G29" s="84"/>
      <c r="H29" s="252">
        <v>0</v>
      </c>
      <c r="I29" s="253"/>
    </row>
    <row r="30" spans="1:9" ht="18.95" customHeight="1">
      <c r="A30" s="80">
        <v>26</v>
      </c>
      <c r="B30" s="81"/>
      <c r="C30" s="82"/>
      <c r="D30" s="132">
        <v>0</v>
      </c>
      <c r="E30" s="83"/>
      <c r="F30" s="82"/>
      <c r="G30" s="84"/>
      <c r="H30" s="252">
        <v>0</v>
      </c>
      <c r="I30" s="253"/>
    </row>
    <row r="31" spans="1:9" ht="18.95" customHeight="1">
      <c r="A31" s="80">
        <v>27</v>
      </c>
      <c r="B31" s="81"/>
      <c r="C31" s="82"/>
      <c r="D31" s="132">
        <v>0</v>
      </c>
      <c r="E31" s="83"/>
      <c r="F31" s="82"/>
      <c r="G31" s="84"/>
      <c r="H31" s="252">
        <v>0</v>
      </c>
      <c r="I31" s="253"/>
    </row>
    <row r="32" spans="1:9" ht="18.95" customHeight="1">
      <c r="A32" s="80">
        <v>28</v>
      </c>
      <c r="B32" s="81"/>
      <c r="C32" s="82"/>
      <c r="D32" s="132">
        <v>0</v>
      </c>
      <c r="E32" s="83"/>
      <c r="F32" s="82"/>
      <c r="G32" s="84"/>
      <c r="H32" s="252">
        <v>0</v>
      </c>
      <c r="I32" s="253"/>
    </row>
    <row r="33" spans="1:9" ht="18.95" customHeight="1">
      <c r="A33" s="80">
        <v>29</v>
      </c>
      <c r="B33" s="81"/>
      <c r="C33" s="82"/>
      <c r="D33" s="132">
        <v>0</v>
      </c>
      <c r="E33" s="83"/>
      <c r="F33" s="82"/>
      <c r="G33" s="84"/>
      <c r="H33" s="252">
        <v>0</v>
      </c>
      <c r="I33" s="253"/>
    </row>
    <row r="34" spans="1:9" ht="18.95" customHeight="1">
      <c r="A34" s="80">
        <v>30</v>
      </c>
      <c r="B34" s="81"/>
      <c r="C34" s="82"/>
      <c r="D34" s="132">
        <v>0</v>
      </c>
      <c r="E34" s="83"/>
      <c r="F34" s="82"/>
      <c r="G34" s="84"/>
      <c r="H34" s="252">
        <v>0</v>
      </c>
      <c r="I34" s="253"/>
    </row>
    <row r="35" spans="1:9" ht="18.95" customHeight="1" thickBot="1">
      <c r="A35" s="85">
        <v>31</v>
      </c>
      <c r="B35" s="86"/>
      <c r="C35" s="87"/>
      <c r="D35" s="132"/>
      <c r="E35" s="88"/>
      <c r="F35" s="87"/>
      <c r="G35" s="89"/>
      <c r="H35" s="252"/>
      <c r="I35" s="253"/>
    </row>
    <row r="36" spans="1:9" s="71" customFormat="1" ht="24" customHeight="1" thickTop="1">
      <c r="A36" s="254" t="s">
        <v>56</v>
      </c>
      <c r="B36" s="255"/>
      <c r="C36" s="255"/>
      <c r="D36" s="255"/>
      <c r="E36" s="256"/>
      <c r="F36" s="254" t="s">
        <v>57</v>
      </c>
      <c r="G36" s="257"/>
      <c r="H36" s="257"/>
      <c r="I36" s="258"/>
    </row>
    <row r="37" spans="1:9" s="91" customFormat="1" ht="36.4" customHeight="1">
      <c r="A37" s="259" t="s">
        <v>58</v>
      </c>
      <c r="B37" s="260"/>
      <c r="C37" s="260"/>
      <c r="D37" s="260"/>
      <c r="E37" s="90" t="s">
        <v>59</v>
      </c>
      <c r="F37" s="261" t="s">
        <v>60</v>
      </c>
      <c r="G37" s="262"/>
      <c r="H37" s="262" t="s">
        <v>61</v>
      </c>
      <c r="I37" s="263"/>
    </row>
    <row r="38" spans="1:9" s="91" customFormat="1" ht="23.85" customHeight="1" thickBot="1">
      <c r="A38" s="247" t="s">
        <v>62</v>
      </c>
      <c r="B38" s="248"/>
      <c r="C38" s="248"/>
      <c r="D38" s="248"/>
      <c r="E38" s="92" t="s">
        <v>59</v>
      </c>
      <c r="F38" s="249" t="s">
        <v>59</v>
      </c>
      <c r="G38" s="250"/>
      <c r="H38" s="250" t="s">
        <v>59</v>
      </c>
      <c r="I38" s="251"/>
    </row>
    <row r="39" spans="1:9" s="71" customFormat="1" ht="22.5" customHeight="1" thickTop="1" thickBot="1">
      <c r="A39" s="223" t="s">
        <v>63</v>
      </c>
      <c r="B39" s="224"/>
      <c r="C39" s="224"/>
      <c r="D39" s="224"/>
      <c r="E39" s="225"/>
      <c r="F39" s="232" t="s">
        <v>64</v>
      </c>
      <c r="G39" s="233"/>
      <c r="H39" s="233"/>
      <c r="I39" s="234"/>
    </row>
    <row r="40" spans="1:9" s="71" customFormat="1" ht="22.5" customHeight="1" thickTop="1" thickBot="1">
      <c r="A40" s="226"/>
      <c r="B40" s="227"/>
      <c r="C40" s="227"/>
      <c r="D40" s="227"/>
      <c r="E40" s="228"/>
      <c r="F40" s="232" t="s">
        <v>65</v>
      </c>
      <c r="G40" s="233"/>
      <c r="H40" s="234"/>
      <c r="I40" s="195" t="str">
        <f>'Daily Readings'!J2</f>
        <v>Date: 9/30/2023</v>
      </c>
    </row>
    <row r="41" spans="1:9" s="71" customFormat="1" ht="22.5" customHeight="1" thickTop="1" thickBot="1">
      <c r="A41" s="229"/>
      <c r="B41" s="230"/>
      <c r="C41" s="230"/>
      <c r="D41" s="230"/>
      <c r="E41" s="231"/>
      <c r="F41" s="232" t="s">
        <v>66</v>
      </c>
      <c r="G41" s="233"/>
      <c r="H41" s="234"/>
      <c r="I41" s="93" t="s">
        <v>144</v>
      </c>
    </row>
    <row r="42" spans="1:9" s="94" customFormat="1" thickTop="1">
      <c r="A42" s="235" t="s">
        <v>67</v>
      </c>
      <c r="B42" s="235"/>
      <c r="C42" s="235"/>
      <c r="D42" s="235"/>
      <c r="E42" s="235"/>
      <c r="F42" s="236"/>
      <c r="G42" s="236"/>
      <c r="H42" s="236"/>
      <c r="I42" s="236"/>
    </row>
    <row r="43" spans="1:9" s="94" customFormat="1" ht="14.25">
      <c r="A43" s="237" t="s">
        <v>68</v>
      </c>
      <c r="B43" s="238"/>
      <c r="C43" s="238"/>
      <c r="D43" s="238"/>
      <c r="E43" s="238"/>
      <c r="F43" s="238"/>
      <c r="G43" s="238"/>
      <c r="H43" s="238"/>
      <c r="I43" s="238"/>
    </row>
    <row r="44" spans="1:9" ht="12.75" customHeight="1">
      <c r="A44" s="239" t="s">
        <v>69</v>
      </c>
      <c r="B44" s="240"/>
      <c r="C44" s="240"/>
      <c r="D44" s="240"/>
      <c r="E44" s="240"/>
      <c r="F44" s="240"/>
      <c r="G44" s="240"/>
      <c r="H44" s="240"/>
      <c r="I44" s="240"/>
    </row>
    <row r="46" spans="1:9" ht="15.75">
      <c r="A46" s="241" t="s">
        <v>70</v>
      </c>
      <c r="B46" s="241"/>
      <c r="C46" s="241"/>
      <c r="D46" s="241"/>
      <c r="E46" s="241"/>
      <c r="F46" s="241"/>
      <c r="G46" s="242"/>
      <c r="H46" s="95" t="s">
        <v>71</v>
      </c>
      <c r="I46" s="96"/>
    </row>
    <row r="47" spans="1:9" ht="26.25" customHeight="1">
      <c r="A47" s="97" t="s">
        <v>45</v>
      </c>
      <c r="B47" s="243" t="s">
        <v>94</v>
      </c>
      <c r="C47" s="243"/>
      <c r="D47" s="98" t="s">
        <v>93</v>
      </c>
      <c r="E47" s="99"/>
      <c r="F47" s="99" t="s">
        <v>72</v>
      </c>
      <c r="G47" s="98" t="str">
        <f>I40</f>
        <v>Date: 9/30/2023</v>
      </c>
      <c r="H47" s="100" t="s">
        <v>73</v>
      </c>
      <c r="I47" s="101">
        <v>1</v>
      </c>
    </row>
    <row r="48" spans="1:9" ht="15.75" thickBot="1">
      <c r="A48" s="102"/>
      <c r="I48" s="103"/>
    </row>
    <row r="49" spans="1:9" s="111" customFormat="1" ht="65.099999999999994" customHeight="1" thickTop="1">
      <c r="A49" s="104" t="s">
        <v>74</v>
      </c>
      <c r="B49" s="105" t="s">
        <v>75</v>
      </c>
      <c r="C49" s="106" t="s">
        <v>76</v>
      </c>
      <c r="D49" s="107" t="s">
        <v>77</v>
      </c>
      <c r="E49" s="108" t="s">
        <v>12</v>
      </c>
      <c r="F49" s="109" t="s">
        <v>78</v>
      </c>
      <c r="G49" s="110" t="s">
        <v>79</v>
      </c>
      <c r="H49" s="110" t="s">
        <v>80</v>
      </c>
      <c r="I49" s="110" t="s">
        <v>81</v>
      </c>
    </row>
    <row r="50" spans="1:9" ht="15.75" thickBot="1">
      <c r="A50" s="112"/>
      <c r="B50" s="113" t="s">
        <v>82</v>
      </c>
      <c r="C50" s="114" t="s">
        <v>83</v>
      </c>
      <c r="D50" s="115" t="s">
        <v>84</v>
      </c>
      <c r="E50" s="113" t="s">
        <v>85</v>
      </c>
      <c r="F50" s="114"/>
      <c r="G50" s="116" t="s">
        <v>86</v>
      </c>
      <c r="H50" s="117" t="s">
        <v>59</v>
      </c>
      <c r="I50" s="117" t="s">
        <v>87</v>
      </c>
    </row>
    <row r="51" spans="1:9" ht="18.95" customHeight="1" thickTop="1" thickBot="1">
      <c r="A51" s="118">
        <v>1</v>
      </c>
      <c r="B51" s="196">
        <f>'Daily Readings'!I6</f>
        <v>2.12</v>
      </c>
      <c r="C51" s="119">
        <v>82.6</v>
      </c>
      <c r="D51" s="120">
        <f>B51*C51</f>
        <v>175.11199999999999</v>
      </c>
      <c r="E51" s="121">
        <f>'Daily Readings'!K6</f>
        <v>12</v>
      </c>
      <c r="F51" s="122">
        <f>'Daily Readings'!L6</f>
        <v>7.33</v>
      </c>
      <c r="G51" s="120">
        <v>43</v>
      </c>
      <c r="H51" s="130" t="str">
        <f>IF(D51&gt;G51,"YES","NO")</f>
        <v>YES</v>
      </c>
      <c r="I51" s="197">
        <f>'Daily Readings'!C6/14.4</f>
        <v>9.7222222222196952E-2</v>
      </c>
    </row>
    <row r="52" spans="1:9" ht="18.95" customHeight="1" thickTop="1" thickBot="1">
      <c r="A52" s="80">
        <v>2</v>
      </c>
      <c r="B52" s="196">
        <f>'Daily Readings'!I7</f>
        <v>1.88</v>
      </c>
      <c r="C52" s="119">
        <v>82.6</v>
      </c>
      <c r="D52" s="120">
        <f t="shared" ref="D52:D80" si="0">B52*C52</f>
        <v>155.28799999999998</v>
      </c>
      <c r="E52" s="121">
        <f>'Daily Readings'!K7</f>
        <v>12.1</v>
      </c>
      <c r="F52" s="122">
        <f>'Daily Readings'!L7</f>
        <v>7.37</v>
      </c>
      <c r="G52" s="123">
        <v>42</v>
      </c>
      <c r="H52" s="130" t="str">
        <f t="shared" ref="H52:H80" si="1">IF(D52&gt;G52,"YES","NO")</f>
        <v>YES</v>
      </c>
      <c r="I52" s="197">
        <f>'Daily Readings'!C7/14.4</f>
        <v>3.3750000000000253</v>
      </c>
    </row>
    <row r="53" spans="1:9" ht="18.95" customHeight="1" thickTop="1" thickBot="1">
      <c r="A53" s="80">
        <v>3</v>
      </c>
      <c r="B53" s="196">
        <f>'Daily Readings'!I8</f>
        <v>1.04</v>
      </c>
      <c r="C53" s="119">
        <v>82.6</v>
      </c>
      <c r="D53" s="120">
        <f t="shared" si="0"/>
        <v>85.903999999999996</v>
      </c>
      <c r="E53" s="121">
        <f>'Daily Readings'!K8</f>
        <v>12</v>
      </c>
      <c r="F53" s="122">
        <f>'Daily Readings'!L8</f>
        <v>7.36</v>
      </c>
      <c r="G53" s="123">
        <v>39</v>
      </c>
      <c r="H53" s="130" t="str">
        <f t="shared" si="1"/>
        <v>YES</v>
      </c>
      <c r="I53" s="197">
        <f>'Daily Readings'!C8/14.4</f>
        <v>3.75</v>
      </c>
    </row>
    <row r="54" spans="1:9" ht="18.95" customHeight="1" thickTop="1" thickBot="1">
      <c r="A54" s="80">
        <v>4</v>
      </c>
      <c r="B54" s="196">
        <f>'Daily Readings'!I9</f>
        <v>1.24</v>
      </c>
      <c r="C54" s="119">
        <v>82.6</v>
      </c>
      <c r="D54" s="120">
        <f t="shared" si="0"/>
        <v>102.42399999999999</v>
      </c>
      <c r="E54" s="121">
        <f>'Daily Readings'!K9</f>
        <v>12.1</v>
      </c>
      <c r="F54" s="122">
        <f>'Daily Readings'!L9</f>
        <v>7.38</v>
      </c>
      <c r="G54" s="123">
        <v>37</v>
      </c>
      <c r="H54" s="130" t="str">
        <f t="shared" si="1"/>
        <v>YES</v>
      </c>
      <c r="I54" s="197">
        <f>'Daily Readings'!C9/14.4</f>
        <v>3.5277777777778536</v>
      </c>
    </row>
    <row r="55" spans="1:9" ht="18.95" customHeight="1" thickTop="1" thickBot="1">
      <c r="A55" s="80">
        <v>5</v>
      </c>
      <c r="B55" s="196">
        <f>'Daily Readings'!I10</f>
        <v>1.64</v>
      </c>
      <c r="C55" s="119">
        <v>82.6</v>
      </c>
      <c r="D55" s="120">
        <f t="shared" si="0"/>
        <v>135.46399999999997</v>
      </c>
      <c r="E55" s="121">
        <f>'Daily Readings'!K10</f>
        <v>12</v>
      </c>
      <c r="F55" s="122">
        <f>'Daily Readings'!L10</f>
        <v>7.23</v>
      </c>
      <c r="G55" s="123">
        <v>37</v>
      </c>
      <c r="H55" s="130" t="str">
        <f t="shared" si="1"/>
        <v>YES</v>
      </c>
      <c r="I55" s="197">
        <f>'Daily Readings'!C10/14.4</f>
        <v>3.2430555555554799</v>
      </c>
    </row>
    <row r="56" spans="1:9" ht="18.95" customHeight="1" thickTop="1" thickBot="1">
      <c r="A56" s="80">
        <v>6</v>
      </c>
      <c r="B56" s="196">
        <f>'Daily Readings'!I11</f>
        <v>1.31</v>
      </c>
      <c r="C56" s="119">
        <v>82.6</v>
      </c>
      <c r="D56" s="120">
        <f t="shared" si="0"/>
        <v>108.206</v>
      </c>
      <c r="E56" s="121">
        <f>'Daily Readings'!K11</f>
        <v>12.1</v>
      </c>
      <c r="F56" s="122">
        <f>'Daily Readings'!L11</f>
        <v>7.29</v>
      </c>
      <c r="G56" s="123">
        <v>36</v>
      </c>
      <c r="H56" s="130" t="str">
        <f t="shared" si="1"/>
        <v>YES</v>
      </c>
      <c r="I56" s="197">
        <f>'Daily Readings'!C11/14.4</f>
        <v>3.2708333333333584</v>
      </c>
    </row>
    <row r="57" spans="1:9" ht="18.95" customHeight="1" thickTop="1" thickBot="1">
      <c r="A57" s="80">
        <v>7</v>
      </c>
      <c r="B57" s="196">
        <f>'Daily Readings'!I12</f>
        <v>1.91</v>
      </c>
      <c r="C57" s="119">
        <v>82.6</v>
      </c>
      <c r="D57" s="120">
        <f t="shared" si="0"/>
        <v>157.76599999999999</v>
      </c>
      <c r="E57" s="121">
        <f>'Daily Readings'!K12</f>
        <v>12</v>
      </c>
      <c r="F57" s="122">
        <f>'Daily Readings'!L12</f>
        <v>7.25</v>
      </c>
      <c r="G57" s="123">
        <v>38</v>
      </c>
      <c r="H57" s="130" t="str">
        <f t="shared" si="1"/>
        <v>YES</v>
      </c>
      <c r="I57" s="197">
        <f>'Daily Readings'!C12/14.4</f>
        <v>3.3611111111110858</v>
      </c>
    </row>
    <row r="58" spans="1:9" ht="18.95" customHeight="1" thickTop="1" thickBot="1">
      <c r="A58" s="80">
        <v>8</v>
      </c>
      <c r="B58" s="196">
        <f>'Daily Readings'!I13</f>
        <v>1.51</v>
      </c>
      <c r="C58" s="119">
        <v>82.6</v>
      </c>
      <c r="D58" s="120">
        <f t="shared" si="0"/>
        <v>124.726</v>
      </c>
      <c r="E58" s="121">
        <f>'Daily Readings'!K13</f>
        <v>12.1</v>
      </c>
      <c r="F58" s="122">
        <f>'Daily Readings'!L13</f>
        <v>7.25</v>
      </c>
      <c r="G58" s="123">
        <v>37</v>
      </c>
      <c r="H58" s="130" t="str">
        <f t="shared" si="1"/>
        <v>YES</v>
      </c>
      <c r="I58" s="197">
        <f>'Daily Readings'!C13/14.4</f>
        <v>3.3263888888888635</v>
      </c>
    </row>
    <row r="59" spans="1:9" ht="18.95" customHeight="1" thickTop="1" thickBot="1">
      <c r="A59" s="80">
        <v>9</v>
      </c>
      <c r="B59" s="196">
        <f>'Daily Readings'!I14</f>
        <v>1.21</v>
      </c>
      <c r="C59" s="119">
        <v>82.6</v>
      </c>
      <c r="D59" s="120">
        <f t="shared" si="0"/>
        <v>99.945999999999984</v>
      </c>
      <c r="E59" s="121">
        <f>'Daily Readings'!K14</f>
        <v>12</v>
      </c>
      <c r="F59" s="122">
        <f>'Daily Readings'!L14</f>
        <v>7.26</v>
      </c>
      <c r="G59" s="123">
        <v>38</v>
      </c>
      <c r="H59" s="130" t="str">
        <f t="shared" si="1"/>
        <v>YES</v>
      </c>
      <c r="I59" s="197">
        <f>'Daily Readings'!C14/14.4</f>
        <v>3.4305555555556566</v>
      </c>
    </row>
    <row r="60" spans="1:9" ht="18.95" customHeight="1" thickTop="1" thickBot="1">
      <c r="A60" s="80">
        <v>10</v>
      </c>
      <c r="B60" s="196">
        <f>'Daily Readings'!I15</f>
        <v>0.71</v>
      </c>
      <c r="C60" s="119">
        <v>82.6</v>
      </c>
      <c r="D60" s="120">
        <f t="shared" si="0"/>
        <v>58.645999999999994</v>
      </c>
      <c r="E60" s="121">
        <f>'Daily Readings'!K15</f>
        <v>12.1</v>
      </c>
      <c r="F60" s="122">
        <f>'Daily Readings'!L15</f>
        <v>7.2</v>
      </c>
      <c r="G60" s="123">
        <v>34</v>
      </c>
      <c r="H60" s="130" t="str">
        <f t="shared" si="1"/>
        <v>YES</v>
      </c>
      <c r="I60" s="197">
        <f>'Daily Readings'!C15/14.4</f>
        <v>3.9722222222222725</v>
      </c>
    </row>
    <row r="61" spans="1:9" ht="18.95" customHeight="1" thickTop="1" thickBot="1">
      <c r="A61" s="80">
        <v>11</v>
      </c>
      <c r="B61" s="196">
        <f>'Daily Readings'!I16</f>
        <v>0.97</v>
      </c>
      <c r="C61" s="119">
        <v>82.6</v>
      </c>
      <c r="D61" s="120">
        <f t="shared" si="0"/>
        <v>80.121999999999986</v>
      </c>
      <c r="E61" s="121">
        <f>'Daily Readings'!K16</f>
        <v>12</v>
      </c>
      <c r="F61" s="122">
        <f>'Daily Readings'!L16</f>
        <v>7.23</v>
      </c>
      <c r="G61" s="123">
        <v>34</v>
      </c>
      <c r="H61" s="130" t="str">
        <f t="shared" si="1"/>
        <v>YES</v>
      </c>
      <c r="I61" s="197">
        <f>'Daily Readings'!C16/14.4</f>
        <v>4.791666666666667</v>
      </c>
    </row>
    <row r="62" spans="1:9" ht="18.95" customHeight="1" thickTop="1" thickBot="1">
      <c r="A62" s="80">
        <v>12</v>
      </c>
      <c r="B62" s="196">
        <f>'Daily Readings'!I17</f>
        <v>2.2000000000000002</v>
      </c>
      <c r="C62" s="119">
        <v>82.6</v>
      </c>
      <c r="D62" s="120">
        <f t="shared" si="0"/>
        <v>181.72</v>
      </c>
      <c r="E62" s="121">
        <f>'Daily Readings'!K17</f>
        <v>12.1</v>
      </c>
      <c r="F62" s="122">
        <f>'Daily Readings'!L17</f>
        <v>7.22</v>
      </c>
      <c r="G62" s="123">
        <v>40</v>
      </c>
      <c r="H62" s="130" t="str">
        <f t="shared" si="1"/>
        <v>YES</v>
      </c>
      <c r="I62" s="197">
        <f>'Daily Readings'!C17/14.4</f>
        <v>3.8194444444444442</v>
      </c>
    </row>
    <row r="63" spans="1:9" ht="18.95" customHeight="1" thickTop="1" thickBot="1">
      <c r="A63" s="80">
        <v>13</v>
      </c>
      <c r="B63" s="196">
        <f>'Daily Readings'!I18</f>
        <v>2.2000000000000002</v>
      </c>
      <c r="C63" s="119">
        <v>82.6</v>
      </c>
      <c r="D63" s="120">
        <f t="shared" si="0"/>
        <v>181.72</v>
      </c>
      <c r="E63" s="121">
        <f>'Daily Readings'!K18</f>
        <v>12</v>
      </c>
      <c r="F63" s="122">
        <f>'Daily Readings'!L18</f>
        <v>7.37</v>
      </c>
      <c r="G63" s="123">
        <v>41</v>
      </c>
      <c r="H63" s="130" t="str">
        <f t="shared" si="1"/>
        <v>YES</v>
      </c>
      <c r="I63" s="197">
        <f>'Daily Readings'!C18/14.4</f>
        <v>3.8263888888887876</v>
      </c>
    </row>
    <row r="64" spans="1:9" ht="18.95" customHeight="1" thickTop="1" thickBot="1">
      <c r="A64" s="80">
        <v>14</v>
      </c>
      <c r="B64" s="196">
        <f>'Daily Readings'!I19</f>
        <v>1.54</v>
      </c>
      <c r="C64" s="119">
        <v>82.6</v>
      </c>
      <c r="D64" s="120">
        <f t="shared" si="0"/>
        <v>127.20399999999999</v>
      </c>
      <c r="E64" s="121">
        <f>'Daily Readings'!K19</f>
        <v>12.1</v>
      </c>
      <c r="F64" s="122">
        <f>'Daily Readings'!L19</f>
        <v>7.27</v>
      </c>
      <c r="G64" s="123">
        <v>37</v>
      </c>
      <c r="H64" s="130" t="str">
        <f t="shared" si="1"/>
        <v>YES</v>
      </c>
      <c r="I64" s="197">
        <f>'Daily Readings'!C19/14.4</f>
        <v>3.9236111111111112</v>
      </c>
    </row>
    <row r="65" spans="1:9" ht="18.95" customHeight="1" thickTop="1" thickBot="1">
      <c r="A65" s="80">
        <v>15</v>
      </c>
      <c r="B65" s="196">
        <f>'Daily Readings'!I20</f>
        <v>1.29</v>
      </c>
      <c r="C65" s="119">
        <v>82.6</v>
      </c>
      <c r="D65" s="120">
        <f t="shared" si="0"/>
        <v>106.554</v>
      </c>
      <c r="E65" s="121">
        <f>'Daily Readings'!K20</f>
        <v>12</v>
      </c>
      <c r="F65" s="122">
        <f>'Daily Readings'!L20</f>
        <v>7.27</v>
      </c>
      <c r="G65" s="123">
        <v>38</v>
      </c>
      <c r="H65" s="130" t="str">
        <f t="shared" si="1"/>
        <v>YES</v>
      </c>
      <c r="I65" s="197">
        <f>'Daily Readings'!C20/14.4</f>
        <v>4.6736111111110601</v>
      </c>
    </row>
    <row r="66" spans="1:9" ht="18.95" customHeight="1" thickTop="1" thickBot="1">
      <c r="A66" s="80">
        <v>16</v>
      </c>
      <c r="B66" s="196">
        <f>'Daily Readings'!I21</f>
        <v>0.99</v>
      </c>
      <c r="C66" s="119">
        <v>82.6</v>
      </c>
      <c r="D66" s="120">
        <f t="shared" si="0"/>
        <v>81.773999999999987</v>
      </c>
      <c r="E66" s="121">
        <f>'Daily Readings'!K21</f>
        <v>12.1</v>
      </c>
      <c r="F66" s="122">
        <f>'Daily Readings'!L21</f>
        <v>7.26</v>
      </c>
      <c r="G66" s="123">
        <v>36</v>
      </c>
      <c r="H66" s="130" t="str">
        <f t="shared" si="1"/>
        <v>YES</v>
      </c>
      <c r="I66" s="197">
        <f>'Daily Readings'!C21/14.4</f>
        <v>4.7500000000001013</v>
      </c>
    </row>
    <row r="67" spans="1:9" ht="18.95" customHeight="1" thickTop="1" thickBot="1">
      <c r="A67" s="80">
        <v>17</v>
      </c>
      <c r="B67" s="196">
        <f>'Daily Readings'!I22</f>
        <v>0.91</v>
      </c>
      <c r="C67" s="119">
        <v>82.6</v>
      </c>
      <c r="D67" s="120">
        <f t="shared" si="0"/>
        <v>75.165999999999997</v>
      </c>
      <c r="E67" s="121">
        <f>'Daily Readings'!K22</f>
        <v>12</v>
      </c>
      <c r="F67" s="122">
        <f>'Daily Readings'!L22</f>
        <v>7.27</v>
      </c>
      <c r="G67" s="123">
        <v>34</v>
      </c>
      <c r="H67" s="130" t="str">
        <f t="shared" si="1"/>
        <v>YES</v>
      </c>
      <c r="I67" s="197">
        <f>'Daily Readings'!C22/14.4</f>
        <v>4.7361111111111613</v>
      </c>
    </row>
    <row r="68" spans="1:9" ht="18.95" customHeight="1" thickTop="1" thickBot="1">
      <c r="A68" s="80">
        <v>18</v>
      </c>
      <c r="B68" s="196">
        <f>'Daily Readings'!I23</f>
        <v>1.46</v>
      </c>
      <c r="C68" s="119">
        <v>82.6</v>
      </c>
      <c r="D68" s="120">
        <f t="shared" si="0"/>
        <v>120.59599999999999</v>
      </c>
      <c r="E68" s="121">
        <f>'Daily Readings'!K23</f>
        <v>12.1</v>
      </c>
      <c r="F68" s="122">
        <f>'Daily Readings'!L23</f>
        <v>7.24</v>
      </c>
      <c r="G68" s="123">
        <v>37</v>
      </c>
      <c r="H68" s="130" t="str">
        <f t="shared" si="1"/>
        <v>YES</v>
      </c>
      <c r="I68" s="197">
        <f>'Daily Readings'!C23/14.4</f>
        <v>4.479166666666667</v>
      </c>
    </row>
    <row r="69" spans="1:9" ht="18.95" customHeight="1" thickTop="1" thickBot="1">
      <c r="A69" s="80">
        <v>19</v>
      </c>
      <c r="B69" s="196">
        <f>'Daily Readings'!I24</f>
        <v>1.72</v>
      </c>
      <c r="C69" s="119">
        <v>82.6</v>
      </c>
      <c r="D69" s="120">
        <f t="shared" si="0"/>
        <v>142.07199999999997</v>
      </c>
      <c r="E69" s="121">
        <f>'Daily Readings'!K24</f>
        <v>12</v>
      </c>
      <c r="F69" s="122">
        <f>'Daily Readings'!L24</f>
        <v>7.3</v>
      </c>
      <c r="G69" s="123">
        <v>39</v>
      </c>
      <c r="H69" s="130" t="str">
        <f t="shared" si="1"/>
        <v>YES</v>
      </c>
      <c r="I69" s="197">
        <f>'Daily Readings'!C24/14.4</f>
        <v>4.375</v>
      </c>
    </row>
    <row r="70" spans="1:9" ht="18.95" customHeight="1" thickTop="1" thickBot="1">
      <c r="A70" s="80">
        <v>20</v>
      </c>
      <c r="B70" s="196">
        <f>'Daily Readings'!I25</f>
        <v>1.54</v>
      </c>
      <c r="C70" s="119">
        <v>82.6</v>
      </c>
      <c r="D70" s="120">
        <f t="shared" si="0"/>
        <v>127.20399999999999</v>
      </c>
      <c r="E70" s="121">
        <f>'Daily Readings'!K25</f>
        <v>12.1</v>
      </c>
      <c r="F70" s="122">
        <f>'Daily Readings'!L25</f>
        <v>7.25</v>
      </c>
      <c r="G70" s="123">
        <v>37</v>
      </c>
      <c r="H70" s="130" t="str">
        <f t="shared" si="1"/>
        <v>YES</v>
      </c>
      <c r="I70" s="197">
        <f>'Daily Readings'!C25/14.4</f>
        <v>3.4930555555555047</v>
      </c>
    </row>
    <row r="71" spans="1:9" ht="18.95" customHeight="1" thickTop="1" thickBot="1">
      <c r="A71" s="80">
        <v>21</v>
      </c>
      <c r="B71" s="196">
        <f>'Daily Readings'!I26</f>
        <v>2.09</v>
      </c>
      <c r="C71" s="119">
        <v>82.6</v>
      </c>
      <c r="D71" s="120">
        <f t="shared" si="0"/>
        <v>172.63399999999999</v>
      </c>
      <c r="E71" s="121">
        <f>'Daily Readings'!K26</f>
        <v>12</v>
      </c>
      <c r="F71" s="122">
        <f>'Daily Readings'!L26</f>
        <v>7.33</v>
      </c>
      <c r="G71" s="123">
        <v>40</v>
      </c>
      <c r="H71" s="130" t="str">
        <f t="shared" si="1"/>
        <v>YES</v>
      </c>
      <c r="I71" s="197">
        <f>'Daily Readings'!C26/14.4</f>
        <v>3.0000000000000506</v>
      </c>
    </row>
    <row r="72" spans="1:9" ht="18.95" customHeight="1" thickTop="1" thickBot="1">
      <c r="A72" s="80">
        <v>22</v>
      </c>
      <c r="B72" s="196">
        <f>'Daily Readings'!I27</f>
        <v>1.65</v>
      </c>
      <c r="C72" s="119">
        <v>82.6</v>
      </c>
      <c r="D72" s="120">
        <f t="shared" si="0"/>
        <v>136.29</v>
      </c>
      <c r="E72" s="121">
        <f>'Daily Readings'!K27</f>
        <v>12.1</v>
      </c>
      <c r="F72" s="122">
        <f>'Daily Readings'!L27</f>
        <v>7.33</v>
      </c>
      <c r="G72" s="123">
        <v>41</v>
      </c>
      <c r="H72" s="130" t="str">
        <f t="shared" si="1"/>
        <v>YES</v>
      </c>
      <c r="I72" s="197">
        <f>'Daily Readings'!C27/14.4</f>
        <v>3.1388888888886868</v>
      </c>
    </row>
    <row r="73" spans="1:9" ht="18.95" customHeight="1" thickTop="1" thickBot="1">
      <c r="A73" s="80">
        <v>23</v>
      </c>
      <c r="B73" s="196">
        <f>'Daily Readings'!I28</f>
        <v>1.07</v>
      </c>
      <c r="C73" s="119">
        <v>82.6</v>
      </c>
      <c r="D73" s="120">
        <f t="shared" si="0"/>
        <v>88.382000000000005</v>
      </c>
      <c r="E73" s="121">
        <f>'Daily Readings'!K28</f>
        <v>12</v>
      </c>
      <c r="F73" s="122">
        <f>'Daily Readings'!L28</f>
        <v>7.33</v>
      </c>
      <c r="G73" s="123">
        <v>39</v>
      </c>
      <c r="H73" s="130" t="str">
        <f t="shared" si="1"/>
        <v>YES</v>
      </c>
      <c r="I73" s="197">
        <f>'Daily Readings'!C28/14.4</f>
        <v>3.5138888888890403</v>
      </c>
    </row>
    <row r="74" spans="1:9" ht="18.95" customHeight="1" thickTop="1" thickBot="1">
      <c r="A74" s="80">
        <v>24</v>
      </c>
      <c r="B74" s="196">
        <f>'Daily Readings'!I29</f>
        <v>0.71</v>
      </c>
      <c r="C74" s="119">
        <v>82.6</v>
      </c>
      <c r="D74" s="120">
        <f t="shared" si="0"/>
        <v>58.645999999999994</v>
      </c>
      <c r="E74" s="121">
        <f>'Daily Readings'!K29</f>
        <v>12.1</v>
      </c>
      <c r="F74" s="122">
        <f>'Daily Readings'!L29</f>
        <v>7.33</v>
      </c>
      <c r="G74" s="123">
        <v>35</v>
      </c>
      <c r="H74" s="130" t="str">
        <f t="shared" si="1"/>
        <v>YES</v>
      </c>
      <c r="I74" s="197">
        <f>'Daily Readings'!C29/14.4</f>
        <v>3.3402777777776764</v>
      </c>
    </row>
    <row r="75" spans="1:9" ht="18.95" customHeight="1" thickTop="1" thickBot="1">
      <c r="A75" s="80">
        <v>25</v>
      </c>
      <c r="B75" s="196">
        <f>'Daily Readings'!I30</f>
        <v>0.72</v>
      </c>
      <c r="C75" s="119">
        <v>82.6</v>
      </c>
      <c r="D75" s="120">
        <f t="shared" si="0"/>
        <v>59.471999999999994</v>
      </c>
      <c r="E75" s="121">
        <f>'Daily Readings'!K30</f>
        <v>12</v>
      </c>
      <c r="F75" s="122">
        <f>'Daily Readings'!L30</f>
        <v>7.27</v>
      </c>
      <c r="G75" s="123">
        <v>34</v>
      </c>
      <c r="H75" s="130" t="str">
        <f t="shared" si="1"/>
        <v>YES</v>
      </c>
      <c r="I75" s="197">
        <f>'Daily Readings'!C30/14.4</f>
        <v>4.0972222222222223</v>
      </c>
    </row>
    <row r="76" spans="1:9" ht="18.95" customHeight="1" thickTop="1" thickBot="1">
      <c r="A76" s="80">
        <v>26</v>
      </c>
      <c r="B76" s="196">
        <f>'Daily Readings'!I31</f>
        <v>0.76</v>
      </c>
      <c r="C76" s="119">
        <v>82.6</v>
      </c>
      <c r="D76" s="120">
        <f t="shared" si="0"/>
        <v>62.775999999999996</v>
      </c>
      <c r="E76" s="121">
        <f>'Daily Readings'!K31</f>
        <v>12.1</v>
      </c>
      <c r="F76" s="122">
        <f>'Daily Readings'!L31</f>
        <v>7.26</v>
      </c>
      <c r="G76" s="123">
        <v>34</v>
      </c>
      <c r="H76" s="130" t="str">
        <f t="shared" si="1"/>
        <v>YES</v>
      </c>
      <c r="I76" s="197">
        <f>'Daily Readings'!C31/14.4</f>
        <v>2.8402777777778789</v>
      </c>
    </row>
    <row r="77" spans="1:9" ht="18.95" customHeight="1" thickTop="1" thickBot="1">
      <c r="A77" s="80">
        <v>27</v>
      </c>
      <c r="B77" s="196">
        <f>'Daily Readings'!I32</f>
        <v>0.56999999999999995</v>
      </c>
      <c r="C77" s="119">
        <v>82.6</v>
      </c>
      <c r="D77" s="120">
        <f t="shared" si="0"/>
        <v>47.081999999999994</v>
      </c>
      <c r="E77" s="121">
        <f>'Daily Readings'!K32</f>
        <v>12</v>
      </c>
      <c r="F77" s="122">
        <f>'Daily Readings'!L32</f>
        <v>7.25</v>
      </c>
      <c r="G77" s="123">
        <v>33</v>
      </c>
      <c r="H77" s="130" t="str">
        <f t="shared" si="1"/>
        <v>YES</v>
      </c>
      <c r="I77" s="197">
        <f>'Daily Readings'!C32/14.4</f>
        <v>3.2361111111110099</v>
      </c>
    </row>
    <row r="78" spans="1:9" ht="18.95" customHeight="1" thickTop="1" thickBot="1">
      <c r="A78" s="80">
        <v>28</v>
      </c>
      <c r="B78" s="196">
        <f>'Daily Readings'!I33</f>
        <v>0.56000000000000005</v>
      </c>
      <c r="C78" s="119">
        <v>82.6</v>
      </c>
      <c r="D78" s="120">
        <f t="shared" si="0"/>
        <v>46.256</v>
      </c>
      <c r="E78" s="121">
        <f>'Daily Readings'!K33</f>
        <v>12.1</v>
      </c>
      <c r="F78" s="122">
        <f>'Daily Readings'!L33</f>
        <v>7.27</v>
      </c>
      <c r="G78" s="123">
        <v>34</v>
      </c>
      <c r="H78" s="130" t="str">
        <f t="shared" si="1"/>
        <v>YES</v>
      </c>
      <c r="I78" s="197">
        <f>'Daily Readings'!C33/14.4</f>
        <v>0.34722222222222221</v>
      </c>
    </row>
    <row r="79" spans="1:9" ht="18.95" customHeight="1" thickTop="1" thickBot="1">
      <c r="A79" s="80">
        <v>29</v>
      </c>
      <c r="B79" s="196">
        <f>'Daily Readings'!I34</f>
        <v>1.36</v>
      </c>
      <c r="C79" s="119">
        <v>82.6</v>
      </c>
      <c r="D79" s="120">
        <f t="shared" si="0"/>
        <v>112.336</v>
      </c>
      <c r="E79" s="121">
        <f>'Daily Readings'!K34</f>
        <v>12</v>
      </c>
      <c r="F79" s="122">
        <f>'Daily Readings'!L34</f>
        <v>7.44</v>
      </c>
      <c r="G79" s="123">
        <v>41</v>
      </c>
      <c r="H79" s="130" t="str">
        <f t="shared" si="1"/>
        <v>YES</v>
      </c>
      <c r="I79" s="197">
        <f>'Daily Readings'!C34/14.4</f>
        <v>6.444444444444394</v>
      </c>
    </row>
    <row r="80" spans="1:9" ht="18.95" customHeight="1" thickTop="1" thickBot="1">
      <c r="A80" s="80">
        <v>30</v>
      </c>
      <c r="B80" s="196">
        <f>'Daily Readings'!I35</f>
        <v>1.37</v>
      </c>
      <c r="C80" s="119">
        <v>82.6</v>
      </c>
      <c r="D80" s="120">
        <f t="shared" si="0"/>
        <v>113.16200000000001</v>
      </c>
      <c r="E80" s="121">
        <f>'Daily Readings'!K35</f>
        <v>12.1</v>
      </c>
      <c r="F80" s="122">
        <f>'Daily Readings'!L35</f>
        <v>7.31</v>
      </c>
      <c r="G80" s="123">
        <v>39</v>
      </c>
      <c r="H80" s="130" t="str">
        <f t="shared" si="1"/>
        <v>YES</v>
      </c>
      <c r="I80" s="197">
        <f>'Daily Readings'!C35/14.4</f>
        <v>3.1319444444445961</v>
      </c>
    </row>
    <row r="81" spans="1:9" ht="18.95" customHeight="1" thickTop="1" thickBot="1">
      <c r="A81" s="85">
        <v>31</v>
      </c>
      <c r="B81" s="196"/>
      <c r="C81" s="119"/>
      <c r="D81" s="120"/>
      <c r="E81" s="121"/>
      <c r="F81" s="122"/>
      <c r="G81" s="124"/>
      <c r="H81" s="130"/>
      <c r="I81" s="197"/>
    </row>
    <row r="82" spans="1:9" ht="18" thickTop="1">
      <c r="A82" s="125" t="s">
        <v>88</v>
      </c>
      <c r="B82" s="126"/>
      <c r="C82" s="126"/>
      <c r="D82" s="127"/>
      <c r="E82" s="128"/>
      <c r="F82" s="129"/>
      <c r="G82" s="128"/>
      <c r="H82" s="244" t="s">
        <v>89</v>
      </c>
      <c r="I82" s="245"/>
    </row>
    <row r="83" spans="1:9" ht="29.25" customHeight="1">
      <c r="A83" s="246" t="s">
        <v>90</v>
      </c>
      <c r="B83" s="246"/>
      <c r="C83" s="246"/>
      <c r="D83" s="246"/>
      <c r="E83" s="246"/>
      <c r="F83" s="246"/>
      <c r="G83" s="246"/>
      <c r="H83" s="246"/>
      <c r="I83" s="246"/>
    </row>
    <row r="84" spans="1:9">
      <c r="A84" s="222" t="s">
        <v>91</v>
      </c>
      <c r="B84" s="222"/>
      <c r="C84" s="222"/>
      <c r="D84" s="222"/>
      <c r="E84" s="222"/>
      <c r="F84" s="222"/>
      <c r="G84" s="222"/>
      <c r="H84" s="222"/>
      <c r="I84" s="103"/>
    </row>
  </sheetData>
  <mergeCells count="56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8"/>
    <mergeCell ref="H38:I38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H84"/>
    <mergeCell ref="A39:E41"/>
    <mergeCell ref="F39:I39"/>
    <mergeCell ref="F40:H40"/>
    <mergeCell ref="F41:H41"/>
    <mergeCell ref="A42:I42"/>
    <mergeCell ref="A43:I43"/>
    <mergeCell ref="A44:I44"/>
    <mergeCell ref="A46:G46"/>
    <mergeCell ref="B47:C47"/>
    <mergeCell ref="H82:I82"/>
    <mergeCell ref="A83:I83"/>
  </mergeCells>
  <dataValidations count="1">
    <dataValidation type="list" allowBlank="1" showInputMessage="1" showErrorMessage="1" sqref="H51:H81">
      <formula1>"YES, NO"</formula1>
    </dataValidation>
  </dataValidations>
  <pageMargins left="0.7" right="0.7" top="0.75" bottom="0.75" header="0.3" footer="0.3"/>
  <pageSetup scale="67" orientation="portrait" horizontalDpi="4294967293" verticalDpi="0" r:id="rId1"/>
  <rowBreaks count="1" manualBreakCount="1">
    <brk id="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J37"/>
  <sheetViews>
    <sheetView view="pageBreakPreview" zoomScale="60" workbookViewId="0">
      <selection activeCell="J2" sqref="J2"/>
    </sheetView>
  </sheetViews>
  <sheetFormatPr defaultRowHeight="15"/>
  <cols>
    <col min="2" max="3" width="33" customWidth="1"/>
    <col min="4" max="4" width="24.42578125" customWidth="1"/>
    <col min="5" max="7" width="21.140625" customWidth="1"/>
    <col min="8" max="8" width="23.140625" customWidth="1"/>
    <col min="9" max="10" width="21.140625" customWidth="1"/>
  </cols>
  <sheetData>
    <row r="1" spans="1:10" ht="21">
      <c r="A1" s="133"/>
      <c r="B1" s="134" t="s">
        <v>96</v>
      </c>
      <c r="C1" s="134"/>
      <c r="D1" s="135"/>
      <c r="E1" s="135"/>
      <c r="F1" s="134"/>
      <c r="G1" s="136" t="s">
        <v>97</v>
      </c>
      <c r="H1" s="137" t="str">
        <f>'Daily Readings'!J1</f>
        <v>SEP</v>
      </c>
      <c r="I1" s="136" t="s">
        <v>98</v>
      </c>
      <c r="J1" s="138">
        <f>'Daily Readings'!M1</f>
        <v>2023</v>
      </c>
    </row>
    <row r="2" spans="1:10" ht="21.75" thickBot="1">
      <c r="A2" s="133"/>
      <c r="B2" s="134" t="s">
        <v>99</v>
      </c>
      <c r="C2" s="134"/>
      <c r="D2" s="135"/>
      <c r="E2" s="135"/>
      <c r="F2" s="134"/>
      <c r="G2" s="134"/>
      <c r="H2" s="139"/>
      <c r="I2" s="134"/>
      <c r="J2" s="135"/>
    </row>
    <row r="3" spans="1:10" ht="21.75" thickTop="1">
      <c r="A3" s="140" t="s">
        <v>1</v>
      </c>
      <c r="B3" s="141" t="s">
        <v>100</v>
      </c>
      <c r="C3" s="142"/>
      <c r="D3" s="143" t="s">
        <v>101</v>
      </c>
      <c r="E3" s="144"/>
      <c r="F3" s="145"/>
      <c r="G3" s="141" t="s">
        <v>102</v>
      </c>
      <c r="H3" s="146"/>
      <c r="I3" s="142"/>
      <c r="J3" s="147" t="s">
        <v>103</v>
      </c>
    </row>
    <row r="4" spans="1:10" ht="21.75" thickBot="1">
      <c r="A4" s="148" t="s">
        <v>104</v>
      </c>
      <c r="B4" s="149" t="s">
        <v>105</v>
      </c>
      <c r="C4" s="149" t="s">
        <v>106</v>
      </c>
      <c r="D4" s="150" t="s">
        <v>107</v>
      </c>
      <c r="E4" s="150" t="s">
        <v>108</v>
      </c>
      <c r="F4" s="149" t="s">
        <v>109</v>
      </c>
      <c r="G4" s="151" t="s">
        <v>110</v>
      </c>
      <c r="H4" s="152" t="s">
        <v>111</v>
      </c>
      <c r="I4" s="149" t="s">
        <v>112</v>
      </c>
      <c r="J4" s="150" t="s">
        <v>113</v>
      </c>
    </row>
    <row r="5" spans="1:10" ht="27.75" thickTop="1" thickBot="1">
      <c r="A5" s="153">
        <v>1</v>
      </c>
      <c r="B5" s="154"/>
      <c r="C5" s="155"/>
      <c r="D5" s="156"/>
      <c r="E5" s="156"/>
      <c r="F5" s="154"/>
      <c r="G5" s="154"/>
      <c r="H5" s="157"/>
      <c r="I5" s="154"/>
      <c r="J5" s="156"/>
    </row>
    <row r="6" spans="1:10" ht="27.75" thickTop="1" thickBot="1">
      <c r="A6" s="153">
        <v>2</v>
      </c>
      <c r="B6" s="154"/>
      <c r="C6" s="154"/>
      <c r="D6" s="156"/>
      <c r="E6" s="156"/>
      <c r="F6" s="154"/>
      <c r="G6" s="154"/>
      <c r="H6" s="157"/>
      <c r="I6" s="154"/>
      <c r="J6" s="156"/>
    </row>
    <row r="7" spans="1:10" ht="27.75" thickTop="1" thickBot="1">
      <c r="A7" s="153">
        <v>3</v>
      </c>
      <c r="B7" s="154"/>
      <c r="C7" s="154"/>
      <c r="D7" s="156"/>
      <c r="E7" s="156"/>
      <c r="F7" s="154"/>
      <c r="G7" s="154"/>
      <c r="H7" s="157"/>
      <c r="I7" s="154"/>
      <c r="J7" s="156"/>
    </row>
    <row r="8" spans="1:10" ht="27.75" thickTop="1" thickBot="1">
      <c r="A8" s="153">
        <v>4</v>
      </c>
      <c r="B8" s="154"/>
      <c r="C8" s="154"/>
      <c r="D8" s="156"/>
      <c r="E8" s="156"/>
      <c r="F8" s="154"/>
      <c r="G8" s="154"/>
      <c r="H8" s="157"/>
      <c r="I8" s="154"/>
      <c r="J8" s="156"/>
    </row>
    <row r="9" spans="1:10" ht="27.75" thickTop="1" thickBot="1">
      <c r="A9" s="153">
        <v>5</v>
      </c>
      <c r="B9" s="154"/>
      <c r="C9" s="154"/>
      <c r="D9" s="156"/>
      <c r="E9" s="156"/>
      <c r="F9" s="154"/>
      <c r="G9" s="154"/>
      <c r="H9" s="157"/>
      <c r="I9" s="154"/>
      <c r="J9" s="156"/>
    </row>
    <row r="10" spans="1:10" ht="27.75" thickTop="1" thickBot="1">
      <c r="A10" s="153">
        <v>6</v>
      </c>
      <c r="B10" s="154"/>
      <c r="C10" s="154"/>
      <c r="D10" s="156"/>
      <c r="E10" s="156"/>
      <c r="F10" s="154"/>
      <c r="G10" s="154"/>
      <c r="H10" s="157"/>
      <c r="I10" s="154"/>
      <c r="J10" s="156"/>
    </row>
    <row r="11" spans="1:10" ht="27.75" thickTop="1" thickBot="1">
      <c r="A11" s="153">
        <v>7</v>
      </c>
      <c r="B11" s="154"/>
      <c r="C11" s="154"/>
      <c r="D11" s="156"/>
      <c r="E11" s="156"/>
      <c r="F11" s="154"/>
      <c r="G11" s="154"/>
      <c r="H11" s="157"/>
      <c r="I11" s="154"/>
      <c r="J11" s="156"/>
    </row>
    <row r="12" spans="1:10" ht="27.75" thickTop="1" thickBot="1">
      <c r="A12" s="153">
        <v>8</v>
      </c>
      <c r="B12" s="154"/>
      <c r="C12" s="154"/>
      <c r="D12" s="156"/>
      <c r="E12" s="156"/>
      <c r="F12" s="154"/>
      <c r="G12" s="154"/>
      <c r="H12" s="157"/>
      <c r="I12" s="154"/>
      <c r="J12" s="156"/>
    </row>
    <row r="13" spans="1:10" ht="27.75" thickTop="1" thickBot="1">
      <c r="A13" s="153">
        <v>9</v>
      </c>
      <c r="B13" s="154"/>
      <c r="C13" s="154"/>
      <c r="D13" s="156"/>
      <c r="E13" s="156"/>
      <c r="F13" s="154"/>
      <c r="G13" s="154"/>
      <c r="H13" s="157"/>
      <c r="I13" s="154"/>
      <c r="J13" s="156"/>
    </row>
    <row r="14" spans="1:10" ht="27.75" thickTop="1" thickBot="1">
      <c r="A14" s="153">
        <v>10</v>
      </c>
      <c r="B14" s="154"/>
      <c r="C14" s="154"/>
      <c r="D14" s="156"/>
      <c r="E14" s="156"/>
      <c r="F14" s="154"/>
      <c r="G14" s="154"/>
      <c r="H14" s="157"/>
      <c r="I14" s="154"/>
      <c r="J14" s="156"/>
    </row>
    <row r="15" spans="1:10" ht="27.75" thickTop="1" thickBot="1">
      <c r="A15" s="153">
        <v>11</v>
      </c>
      <c r="B15" s="154"/>
      <c r="C15" s="154"/>
      <c r="D15" s="156"/>
      <c r="E15" s="156"/>
      <c r="F15" s="154"/>
      <c r="G15" s="154"/>
      <c r="H15" s="157"/>
      <c r="I15" s="154"/>
      <c r="J15" s="156"/>
    </row>
    <row r="16" spans="1:10" ht="27.75" thickTop="1" thickBot="1">
      <c r="A16" s="153">
        <v>12</v>
      </c>
      <c r="B16" s="154"/>
      <c r="C16" s="154"/>
      <c r="D16" s="156"/>
      <c r="E16" s="156"/>
      <c r="F16" s="154"/>
      <c r="G16" s="154"/>
      <c r="H16" s="157"/>
      <c r="I16" s="154"/>
      <c r="J16" s="156"/>
    </row>
    <row r="17" spans="1:10" ht="27.75" thickTop="1" thickBot="1">
      <c r="A17" s="153">
        <v>13</v>
      </c>
      <c r="B17" s="154"/>
      <c r="C17" s="154"/>
      <c r="D17" s="156"/>
      <c r="E17" s="156"/>
      <c r="F17" s="154"/>
      <c r="G17" s="154"/>
      <c r="H17" s="157"/>
      <c r="I17" s="154"/>
      <c r="J17" s="156"/>
    </row>
    <row r="18" spans="1:10" ht="27.75" thickTop="1" thickBot="1">
      <c r="A18" s="153">
        <v>14</v>
      </c>
      <c r="B18" s="154"/>
      <c r="C18" s="154"/>
      <c r="D18" s="156"/>
      <c r="E18" s="156"/>
      <c r="F18" s="154"/>
      <c r="G18" s="154"/>
      <c r="H18" s="157"/>
      <c r="I18" s="154"/>
      <c r="J18" s="156"/>
    </row>
    <row r="19" spans="1:10" ht="27.75" thickTop="1" thickBot="1">
      <c r="A19" s="153">
        <v>15</v>
      </c>
      <c r="B19" s="154"/>
      <c r="C19" s="154"/>
      <c r="D19" s="156"/>
      <c r="E19" s="156"/>
      <c r="F19" s="154"/>
      <c r="G19" s="154"/>
      <c r="H19" s="157"/>
      <c r="I19" s="154"/>
      <c r="J19" s="156"/>
    </row>
    <row r="20" spans="1:10" ht="27.75" thickTop="1" thickBot="1">
      <c r="A20" s="153">
        <v>16</v>
      </c>
      <c r="B20" s="154"/>
      <c r="C20" s="154"/>
      <c r="D20" s="156"/>
      <c r="E20" s="156"/>
      <c r="F20" s="154"/>
      <c r="G20" s="154"/>
      <c r="H20" s="157"/>
      <c r="I20" s="154"/>
      <c r="J20" s="156"/>
    </row>
    <row r="21" spans="1:10" ht="27.75" thickTop="1" thickBot="1">
      <c r="A21" s="153">
        <v>17</v>
      </c>
      <c r="B21" s="154"/>
      <c r="C21" s="154"/>
      <c r="D21" s="156"/>
      <c r="E21" s="156"/>
      <c r="F21" s="154"/>
      <c r="G21" s="154"/>
      <c r="H21" s="157"/>
      <c r="I21" s="154"/>
      <c r="J21" s="156"/>
    </row>
    <row r="22" spans="1:10" ht="27.75" thickTop="1" thickBot="1">
      <c r="A22" s="153">
        <v>18</v>
      </c>
      <c r="B22" s="154"/>
      <c r="C22" s="154"/>
      <c r="D22" s="156"/>
      <c r="E22" s="156"/>
      <c r="F22" s="154"/>
      <c r="G22" s="154"/>
      <c r="H22" s="157"/>
      <c r="I22" s="154"/>
      <c r="J22" s="156"/>
    </row>
    <row r="23" spans="1:10" ht="27.75" thickTop="1" thickBot="1">
      <c r="A23" s="153">
        <v>19</v>
      </c>
      <c r="B23" s="154"/>
      <c r="C23" s="154"/>
      <c r="D23" s="156"/>
      <c r="E23" s="156"/>
      <c r="F23" s="154"/>
      <c r="G23" s="154"/>
      <c r="H23" s="157"/>
      <c r="I23" s="154"/>
      <c r="J23" s="156"/>
    </row>
    <row r="24" spans="1:10" ht="27.75" thickTop="1" thickBot="1">
      <c r="A24" s="153">
        <v>20</v>
      </c>
      <c r="B24" s="154"/>
      <c r="C24" s="154"/>
      <c r="D24" s="156"/>
      <c r="E24" s="156"/>
      <c r="F24" s="154"/>
      <c r="G24" s="154"/>
      <c r="H24" s="157"/>
      <c r="I24" s="154"/>
      <c r="J24" s="156"/>
    </row>
    <row r="25" spans="1:10" ht="27.75" thickTop="1" thickBot="1">
      <c r="A25" s="153">
        <v>21</v>
      </c>
      <c r="B25" s="154"/>
      <c r="C25" s="154"/>
      <c r="D25" s="156"/>
      <c r="E25" s="156"/>
      <c r="F25" s="154"/>
      <c r="G25" s="154"/>
      <c r="H25" s="157"/>
      <c r="I25" s="154"/>
      <c r="J25" s="156"/>
    </row>
    <row r="26" spans="1:10" ht="27.75" thickTop="1" thickBot="1">
      <c r="A26" s="153">
        <v>22</v>
      </c>
      <c r="B26" s="154"/>
      <c r="C26" s="154"/>
      <c r="D26" s="156"/>
      <c r="E26" s="156"/>
      <c r="F26" s="154"/>
      <c r="G26" s="154"/>
      <c r="H26" s="157"/>
      <c r="I26" s="154"/>
      <c r="J26" s="156"/>
    </row>
    <row r="27" spans="1:10" ht="27.75" thickTop="1" thickBot="1">
      <c r="A27" s="153">
        <v>23</v>
      </c>
      <c r="B27" s="154"/>
      <c r="C27" s="154"/>
      <c r="D27" s="156"/>
      <c r="E27" s="156"/>
      <c r="F27" s="154"/>
      <c r="G27" s="154"/>
      <c r="H27" s="157"/>
      <c r="I27" s="154"/>
      <c r="J27" s="156"/>
    </row>
    <row r="28" spans="1:10" ht="27.75" thickTop="1" thickBot="1">
      <c r="A28" s="153">
        <v>24</v>
      </c>
      <c r="B28" s="154"/>
      <c r="C28" s="154"/>
      <c r="D28" s="156"/>
      <c r="E28" s="156"/>
      <c r="F28" s="154"/>
      <c r="G28" s="154"/>
      <c r="H28" s="157"/>
      <c r="I28" s="154"/>
      <c r="J28" s="156"/>
    </row>
    <row r="29" spans="1:10" ht="27.75" thickTop="1" thickBot="1">
      <c r="A29" s="153">
        <v>25</v>
      </c>
      <c r="B29" s="154"/>
      <c r="C29" s="154"/>
      <c r="D29" s="156"/>
      <c r="E29" s="156"/>
      <c r="F29" s="154"/>
      <c r="G29" s="154"/>
      <c r="H29" s="157"/>
      <c r="I29" s="154"/>
      <c r="J29" s="156"/>
    </row>
    <row r="30" spans="1:10" ht="27.75" thickTop="1" thickBot="1">
      <c r="A30" s="153">
        <v>26</v>
      </c>
      <c r="B30" s="154"/>
      <c r="C30" s="154"/>
      <c r="D30" s="156"/>
      <c r="E30" s="156"/>
      <c r="F30" s="154"/>
      <c r="G30" s="154"/>
      <c r="H30" s="157"/>
      <c r="I30" s="154"/>
      <c r="J30" s="156"/>
    </row>
    <row r="31" spans="1:10" ht="27.75" thickTop="1" thickBot="1">
      <c r="A31" s="153">
        <v>27</v>
      </c>
      <c r="B31" s="154"/>
      <c r="C31" s="154"/>
      <c r="D31" s="156"/>
      <c r="E31" s="156"/>
      <c r="F31" s="154"/>
      <c r="G31" s="154"/>
      <c r="H31" s="157"/>
      <c r="I31" s="154"/>
      <c r="J31" s="156"/>
    </row>
    <row r="32" spans="1:10" ht="27.75" thickTop="1" thickBot="1">
      <c r="A32" s="153">
        <v>28</v>
      </c>
      <c r="B32" s="154"/>
      <c r="C32" s="154"/>
      <c r="D32" s="156"/>
      <c r="E32" s="156"/>
      <c r="F32" s="154"/>
      <c r="G32" s="154"/>
      <c r="H32" s="157"/>
      <c r="I32" s="154"/>
      <c r="J32" s="156"/>
    </row>
    <row r="33" spans="1:10" ht="27.75" thickTop="1" thickBot="1">
      <c r="A33" s="153">
        <v>29</v>
      </c>
      <c r="B33" s="154"/>
      <c r="C33" s="154"/>
      <c r="D33" s="156"/>
      <c r="E33" s="156"/>
      <c r="F33" s="154"/>
      <c r="G33" s="154"/>
      <c r="H33" s="157"/>
      <c r="I33" s="154"/>
      <c r="J33" s="156"/>
    </row>
    <row r="34" spans="1:10" ht="27.75" thickTop="1" thickBot="1">
      <c r="A34" s="153">
        <v>30</v>
      </c>
      <c r="B34" s="154"/>
      <c r="C34" s="154"/>
      <c r="D34" s="156"/>
      <c r="E34" s="156"/>
      <c r="F34" s="154"/>
      <c r="G34" s="154"/>
      <c r="H34" s="157"/>
      <c r="I34" s="154"/>
      <c r="J34" s="156"/>
    </row>
    <row r="35" spans="1:10" ht="27.75" thickTop="1" thickBot="1">
      <c r="A35" s="153">
        <v>31</v>
      </c>
      <c r="B35" s="154"/>
      <c r="C35" s="154"/>
      <c r="D35" s="156"/>
      <c r="E35" s="156"/>
      <c r="F35" s="154"/>
      <c r="G35" s="154"/>
      <c r="H35" s="157"/>
      <c r="I35" s="154"/>
      <c r="J35" s="156"/>
    </row>
    <row r="36" spans="1:10" ht="27" thickTop="1">
      <c r="A36" s="158"/>
      <c r="B36" s="159"/>
      <c r="C36" s="159"/>
      <c r="D36" s="160"/>
      <c r="E36" s="160"/>
      <c r="F36" s="159"/>
      <c r="G36" s="159"/>
      <c r="H36" s="161"/>
      <c r="I36" s="159"/>
      <c r="J36" s="160"/>
    </row>
    <row r="37" spans="1:10" ht="21">
      <c r="A37" s="162" t="s">
        <v>114</v>
      </c>
      <c r="B37" s="134"/>
      <c r="C37" s="134"/>
      <c r="D37" s="135"/>
      <c r="E37" s="135"/>
      <c r="F37" s="134"/>
      <c r="G37" s="134"/>
      <c r="H37" s="139"/>
      <c r="I37" s="134"/>
      <c r="J37" s="135"/>
    </row>
  </sheetData>
  <pageMargins left="0.7" right="0.7" top="0.75" bottom="0.75" header="0.3" footer="0.3"/>
  <pageSetup scale="3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E37"/>
  <sheetViews>
    <sheetView topLeftCell="C3" workbookViewId="0">
      <selection activeCell="E32" sqref="E32"/>
    </sheetView>
  </sheetViews>
  <sheetFormatPr defaultRowHeight="15"/>
  <cols>
    <col min="1" max="4" width="31.28515625" customWidth="1"/>
    <col min="5" max="5" width="31.28515625" style="177" customWidth="1"/>
  </cols>
  <sheetData>
    <row r="1" spans="1:5" ht="21">
      <c r="A1" s="162" t="s">
        <v>115</v>
      </c>
      <c r="B1" s="162"/>
      <c r="C1" s="162"/>
      <c r="D1" s="137" t="str">
        <f>'Daily Readings'!J1</f>
        <v>SEP</v>
      </c>
      <c r="E1" s="138">
        <f>'Daily Readings'!M1</f>
        <v>2023</v>
      </c>
    </row>
    <row r="2" spans="1:5" ht="21">
      <c r="A2" s="162"/>
      <c r="B2" s="162"/>
      <c r="C2" s="162" t="s">
        <v>116</v>
      </c>
      <c r="D2" s="162"/>
      <c r="E2" s="164"/>
    </row>
    <row r="3" spans="1:5" ht="21.75" thickBot="1">
      <c r="A3" s="162"/>
      <c r="B3" s="138" t="s">
        <v>117</v>
      </c>
      <c r="C3" s="138" t="s">
        <v>1</v>
      </c>
      <c r="D3" s="138" t="s">
        <v>5</v>
      </c>
      <c r="E3" s="163" t="s">
        <v>118</v>
      </c>
    </row>
    <row r="4" spans="1:5" ht="21.75" thickBot="1">
      <c r="A4" s="165"/>
      <c r="B4" s="166" t="s">
        <v>119</v>
      </c>
      <c r="C4" s="167"/>
      <c r="D4" s="168">
        <v>0</v>
      </c>
      <c r="E4" s="169">
        <f>E6-0.03</f>
        <v>2.0900000000000003</v>
      </c>
    </row>
    <row r="5" spans="1:5" ht="21.75" thickBot="1">
      <c r="A5" s="170"/>
      <c r="B5" s="166" t="s">
        <v>120</v>
      </c>
      <c r="C5" s="167"/>
      <c r="D5" s="168">
        <v>0</v>
      </c>
      <c r="E5" s="169">
        <f>E6-0.02</f>
        <v>2.1</v>
      </c>
    </row>
    <row r="6" spans="1:5" ht="21.75" thickBot="1">
      <c r="A6" s="170">
        <v>1</v>
      </c>
      <c r="B6" s="166" t="s">
        <v>121</v>
      </c>
      <c r="C6" s="171">
        <v>45170</v>
      </c>
      <c r="D6" s="168">
        <v>0</v>
      </c>
      <c r="E6" s="169">
        <f>'Daily Readings'!I6</f>
        <v>2.12</v>
      </c>
    </row>
    <row r="7" spans="1:5" ht="21.75" thickBot="1">
      <c r="A7" s="170"/>
      <c r="B7" s="166" t="s">
        <v>122</v>
      </c>
      <c r="C7" s="167"/>
      <c r="D7" s="168">
        <v>0</v>
      </c>
      <c r="E7" s="169">
        <f>E6-0.04</f>
        <v>2.08</v>
      </c>
    </row>
    <row r="8" spans="1:5" ht="21.75" thickBot="1">
      <c r="A8" s="172"/>
      <c r="B8" s="166" t="s">
        <v>123</v>
      </c>
      <c r="C8" s="167"/>
      <c r="D8" s="168">
        <v>0</v>
      </c>
      <c r="E8" s="169">
        <f>'Daily Readings'!J6</f>
        <v>0.68</v>
      </c>
    </row>
    <row r="9" spans="1:5" ht="21.75" thickBot="1">
      <c r="A9" s="138"/>
      <c r="B9" s="162"/>
      <c r="C9" s="173"/>
      <c r="D9" s="174"/>
      <c r="E9" s="175"/>
    </row>
    <row r="10" spans="1:5" ht="21.75" thickBot="1">
      <c r="A10" s="165"/>
      <c r="B10" s="166" t="s">
        <v>119</v>
      </c>
      <c r="C10" s="167"/>
      <c r="D10" s="168">
        <v>0</v>
      </c>
      <c r="E10" s="169">
        <f>E12-0.02</f>
        <v>1.49</v>
      </c>
    </row>
    <row r="11" spans="1:5" ht="21.75" thickBot="1">
      <c r="A11" s="170"/>
      <c r="B11" s="166" t="s">
        <v>120</v>
      </c>
      <c r="C11" s="167"/>
      <c r="D11" s="168">
        <v>0</v>
      </c>
      <c r="E11" s="169">
        <f>E12-0.03</f>
        <v>1.48</v>
      </c>
    </row>
    <row r="12" spans="1:5" ht="21.75" thickBot="1">
      <c r="A12" s="170">
        <v>2</v>
      </c>
      <c r="B12" s="166" t="s">
        <v>121</v>
      </c>
      <c r="C12" s="171">
        <v>45177</v>
      </c>
      <c r="D12" s="168">
        <v>0</v>
      </c>
      <c r="E12" s="169">
        <f>'Daily Readings'!I13</f>
        <v>1.51</v>
      </c>
    </row>
    <row r="13" spans="1:5" ht="21.75" thickBot="1">
      <c r="A13" s="170"/>
      <c r="B13" s="166" t="s">
        <v>122</v>
      </c>
      <c r="C13" s="167"/>
      <c r="D13" s="168">
        <v>0</v>
      </c>
      <c r="E13" s="169">
        <f>E12-0.04</f>
        <v>1.47</v>
      </c>
    </row>
    <row r="14" spans="1:5" ht="21.75" thickBot="1">
      <c r="A14" s="172"/>
      <c r="B14" s="166" t="s">
        <v>123</v>
      </c>
      <c r="C14" s="167"/>
      <c r="D14" s="168">
        <v>0</v>
      </c>
      <c r="E14" s="169">
        <f>'Daily Readings'!J13</f>
        <v>0.86</v>
      </c>
    </row>
    <row r="15" spans="1:5" ht="21.75" thickBot="1">
      <c r="A15" s="138"/>
      <c r="B15" s="162"/>
      <c r="C15" s="173"/>
      <c r="D15" s="174"/>
      <c r="E15" s="175"/>
    </row>
    <row r="16" spans="1:5" ht="21.75" thickBot="1">
      <c r="A16" s="165"/>
      <c r="B16" s="166" t="s">
        <v>119</v>
      </c>
      <c r="C16" s="167"/>
      <c r="D16" s="168">
        <v>0</v>
      </c>
      <c r="E16" s="169">
        <f>E18-0.02</f>
        <v>1.27</v>
      </c>
    </row>
    <row r="17" spans="1:5" ht="21.75" thickBot="1">
      <c r="A17" s="170"/>
      <c r="B17" s="166" t="s">
        <v>120</v>
      </c>
      <c r="C17" s="167"/>
      <c r="D17" s="168">
        <v>0</v>
      </c>
      <c r="E17" s="169">
        <f>E18-0.01</f>
        <v>1.28</v>
      </c>
    </row>
    <row r="18" spans="1:5" ht="21.75" thickBot="1">
      <c r="A18" s="170">
        <v>3</v>
      </c>
      <c r="B18" s="166" t="s">
        <v>121</v>
      </c>
      <c r="C18" s="171">
        <v>45184</v>
      </c>
      <c r="D18" s="168">
        <v>0</v>
      </c>
      <c r="E18" s="169">
        <f>'Daily Readings'!I20</f>
        <v>1.29</v>
      </c>
    </row>
    <row r="19" spans="1:5" ht="21.75" thickBot="1">
      <c r="A19" s="170"/>
      <c r="B19" s="166" t="s">
        <v>122</v>
      </c>
      <c r="C19" s="167"/>
      <c r="D19" s="168">
        <v>0</v>
      </c>
      <c r="E19" s="169">
        <f>E18-0.05</f>
        <v>1.24</v>
      </c>
    </row>
    <row r="20" spans="1:5" ht="21.75" thickBot="1">
      <c r="A20" s="172"/>
      <c r="B20" s="166" t="s">
        <v>123</v>
      </c>
      <c r="C20" s="167"/>
      <c r="D20" s="168">
        <v>0</v>
      </c>
      <c r="E20" s="169">
        <f>'Daily Readings'!J20</f>
        <v>1.58</v>
      </c>
    </row>
    <row r="21" spans="1:5" ht="21.75" thickBot="1">
      <c r="A21" s="138"/>
      <c r="B21" s="162"/>
      <c r="C21" s="173"/>
      <c r="D21" s="174"/>
      <c r="E21" s="175"/>
    </row>
    <row r="22" spans="1:5" ht="21.75" thickBot="1">
      <c r="A22" s="165"/>
      <c r="B22" s="166" t="s">
        <v>119</v>
      </c>
      <c r="C22" s="167"/>
      <c r="D22" s="168">
        <v>0</v>
      </c>
      <c r="E22" s="169">
        <f>E24-0.02</f>
        <v>1.63</v>
      </c>
    </row>
    <row r="23" spans="1:5" ht="21.75" thickBot="1">
      <c r="A23" s="170"/>
      <c r="B23" s="166" t="s">
        <v>120</v>
      </c>
      <c r="C23" s="167"/>
      <c r="D23" s="168">
        <v>0</v>
      </c>
      <c r="E23" s="169">
        <f>E24-0.03</f>
        <v>1.6199999999999999</v>
      </c>
    </row>
    <row r="24" spans="1:5" ht="21.75" thickBot="1">
      <c r="A24" s="170">
        <v>4</v>
      </c>
      <c r="B24" s="166" t="s">
        <v>121</v>
      </c>
      <c r="C24" s="171">
        <v>45191</v>
      </c>
      <c r="D24" s="168">
        <v>0</v>
      </c>
      <c r="E24" s="169">
        <f>'Daily Readings'!I27</f>
        <v>1.65</v>
      </c>
    </row>
    <row r="25" spans="1:5" ht="21.75" thickBot="1">
      <c r="A25" s="170"/>
      <c r="B25" s="166" t="s">
        <v>122</v>
      </c>
      <c r="C25" s="167"/>
      <c r="D25" s="168">
        <v>0</v>
      </c>
      <c r="E25" s="169">
        <f>E24-0.02</f>
        <v>1.63</v>
      </c>
    </row>
    <row r="26" spans="1:5" ht="21.75" thickBot="1">
      <c r="A26" s="172"/>
      <c r="B26" s="166" t="s">
        <v>123</v>
      </c>
      <c r="C26" s="167"/>
      <c r="D26" s="168">
        <v>0</v>
      </c>
      <c r="E26" s="169">
        <f>'Daily Readings'!J27</f>
        <v>1.29</v>
      </c>
    </row>
    <row r="27" spans="1:5" ht="21.75" thickBot="1">
      <c r="A27" s="138"/>
      <c r="B27" s="162"/>
      <c r="C27" s="173"/>
      <c r="D27" s="174"/>
      <c r="E27" s="175"/>
    </row>
    <row r="28" spans="1:5" ht="21.75" thickBot="1">
      <c r="A28" s="165"/>
      <c r="B28" s="166" t="s">
        <v>119</v>
      </c>
      <c r="C28" s="167"/>
      <c r="D28" s="168">
        <v>0</v>
      </c>
      <c r="E28" s="169">
        <f>E30-0.03</f>
        <v>1.33</v>
      </c>
    </row>
    <row r="29" spans="1:5" ht="21.75" thickBot="1">
      <c r="A29" s="170"/>
      <c r="B29" s="166" t="s">
        <v>120</v>
      </c>
      <c r="C29" s="167"/>
      <c r="D29" s="168">
        <v>0</v>
      </c>
      <c r="E29" s="169">
        <f>E30-0.04</f>
        <v>1.32</v>
      </c>
    </row>
    <row r="30" spans="1:5" ht="21.75" thickBot="1">
      <c r="A30" s="170">
        <v>5</v>
      </c>
      <c r="B30" s="166" t="s">
        <v>121</v>
      </c>
      <c r="C30" s="171">
        <v>45198</v>
      </c>
      <c r="D30" s="168">
        <v>0</v>
      </c>
      <c r="E30" s="169">
        <f>'Daily Readings'!I34</f>
        <v>1.36</v>
      </c>
    </row>
    <row r="31" spans="1:5" ht="21.75" thickBot="1">
      <c r="A31" s="170"/>
      <c r="B31" s="166" t="s">
        <v>122</v>
      </c>
      <c r="C31" s="167"/>
      <c r="D31" s="168">
        <v>0</v>
      </c>
      <c r="E31" s="169">
        <f>E30-0.06</f>
        <v>1.3</v>
      </c>
    </row>
    <row r="32" spans="1:5" ht="21.75" thickBot="1">
      <c r="A32" s="172"/>
      <c r="B32" s="166" t="s">
        <v>123</v>
      </c>
      <c r="C32" s="167"/>
      <c r="D32" s="168">
        <v>0</v>
      </c>
      <c r="E32" s="169">
        <f>'Daily Readings'!J34</f>
        <v>0.81</v>
      </c>
    </row>
    <row r="33" spans="1:5" ht="21">
      <c r="A33" s="138"/>
      <c r="B33" s="162"/>
      <c r="C33" s="162"/>
      <c r="D33" s="162"/>
      <c r="E33" s="164"/>
    </row>
    <row r="34" spans="1:5" ht="21">
      <c r="A34" s="162" t="s">
        <v>124</v>
      </c>
      <c r="B34" s="162"/>
      <c r="C34" s="162"/>
      <c r="D34" s="162" t="s">
        <v>125</v>
      </c>
      <c r="E34" s="164"/>
    </row>
    <row r="35" spans="1:5" ht="21">
      <c r="A35" s="162" t="s">
        <v>126</v>
      </c>
      <c r="B35" s="162"/>
      <c r="C35" s="162"/>
      <c r="D35" s="162" t="s">
        <v>127</v>
      </c>
      <c r="E35" s="164"/>
    </row>
    <row r="36" spans="1:5" ht="21">
      <c r="A36" s="162" t="s">
        <v>128</v>
      </c>
      <c r="B36" s="162"/>
      <c r="C36" s="162"/>
      <c r="D36" s="162"/>
      <c r="E36" s="164"/>
    </row>
    <row r="37" spans="1:5" ht="21">
      <c r="A37" s="176" t="s">
        <v>129</v>
      </c>
      <c r="B37" s="162"/>
      <c r="C37" s="162"/>
      <c r="D37" s="162"/>
      <c r="E37" s="164"/>
    </row>
  </sheetData>
  <pageMargins left="0.7" right="0.7" top="0.75" bottom="0.75" header="0.3" footer="0.3"/>
  <pageSetup scale="57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D49"/>
  <sheetViews>
    <sheetView view="pageBreakPreview" topLeftCell="A16" zoomScale="60" workbookViewId="0">
      <selection activeCell="D3" sqref="D3"/>
    </sheetView>
  </sheetViews>
  <sheetFormatPr defaultColWidth="9.140625" defaultRowHeight="23.25"/>
  <cols>
    <col min="1" max="1" width="9.140625" style="178"/>
    <col min="2" max="2" width="28.28515625" style="178" customWidth="1"/>
    <col min="3" max="3" width="25" style="178" customWidth="1"/>
    <col min="4" max="4" width="27" style="178" customWidth="1"/>
    <col min="5" max="5" width="5.85546875" style="178" customWidth="1"/>
    <col min="6" max="16384" width="9.140625" style="178"/>
  </cols>
  <sheetData>
    <row r="1" spans="1:4" ht="24" thickBot="1">
      <c r="A1" s="178" t="s">
        <v>130</v>
      </c>
    </row>
    <row r="2" spans="1:4" ht="24" thickBot="1">
      <c r="A2" s="179" t="s">
        <v>131</v>
      </c>
      <c r="B2" s="180"/>
      <c r="C2" s="181" t="str">
        <f>'Daily Readings'!J1</f>
        <v>SEP</v>
      </c>
      <c r="D2" s="182">
        <f>'Daily Readings'!M1</f>
        <v>2023</v>
      </c>
    </row>
    <row r="3" spans="1:4" ht="24" thickBot="1">
      <c r="A3" s="183" t="s">
        <v>1</v>
      </c>
      <c r="B3" s="183" t="s">
        <v>132</v>
      </c>
      <c r="C3" s="183" t="s">
        <v>133</v>
      </c>
      <c r="D3" s="183" t="s">
        <v>134</v>
      </c>
    </row>
    <row r="4" spans="1:4" ht="27" thickBot="1">
      <c r="A4" s="184">
        <v>1</v>
      </c>
      <c r="B4" s="185"/>
      <c r="C4" s="185"/>
      <c r="D4" s="186">
        <f>B4-C4</f>
        <v>0</v>
      </c>
    </row>
    <row r="5" spans="1:4" ht="27" thickBot="1">
      <c r="A5" s="184">
        <v>2</v>
      </c>
      <c r="B5" s="185"/>
      <c r="C5" s="185"/>
      <c r="D5" s="186">
        <f t="shared" ref="D5:D35" si="0">B5-C5</f>
        <v>0</v>
      </c>
    </row>
    <row r="6" spans="1:4" ht="27" thickBot="1">
      <c r="A6" s="184">
        <v>3</v>
      </c>
      <c r="B6" s="185"/>
      <c r="C6" s="185"/>
      <c r="D6" s="186">
        <f t="shared" si="0"/>
        <v>0</v>
      </c>
    </row>
    <row r="7" spans="1:4" ht="27" thickBot="1">
      <c r="A7" s="184">
        <v>4</v>
      </c>
      <c r="B7" s="185"/>
      <c r="C7" s="185"/>
      <c r="D7" s="186">
        <f t="shared" si="0"/>
        <v>0</v>
      </c>
    </row>
    <row r="8" spans="1:4" ht="27" thickBot="1">
      <c r="A8" s="184">
        <v>5</v>
      </c>
      <c r="B8" s="185"/>
      <c r="C8" s="185"/>
      <c r="D8" s="186">
        <f t="shared" si="0"/>
        <v>0</v>
      </c>
    </row>
    <row r="9" spans="1:4" ht="27" thickBot="1">
      <c r="A9" s="184">
        <v>6</v>
      </c>
      <c r="B9" s="185"/>
      <c r="C9" s="185"/>
      <c r="D9" s="186">
        <f t="shared" si="0"/>
        <v>0</v>
      </c>
    </row>
    <row r="10" spans="1:4" ht="27" thickBot="1">
      <c r="A10" s="184">
        <v>7</v>
      </c>
      <c r="B10" s="185"/>
      <c r="C10" s="185"/>
      <c r="D10" s="186">
        <f t="shared" si="0"/>
        <v>0</v>
      </c>
    </row>
    <row r="11" spans="1:4" ht="27" thickBot="1">
      <c r="A11" s="184">
        <v>8</v>
      </c>
      <c r="B11" s="185"/>
      <c r="C11" s="185"/>
      <c r="D11" s="186">
        <f t="shared" si="0"/>
        <v>0</v>
      </c>
    </row>
    <row r="12" spans="1:4" ht="27" thickBot="1">
      <c r="A12" s="184">
        <v>9</v>
      </c>
      <c r="B12" s="185"/>
      <c r="C12" s="185"/>
      <c r="D12" s="186">
        <f t="shared" si="0"/>
        <v>0</v>
      </c>
    </row>
    <row r="13" spans="1:4" ht="27" thickBot="1">
      <c r="A13" s="184">
        <v>10</v>
      </c>
      <c r="B13" s="185"/>
      <c r="C13" s="185"/>
      <c r="D13" s="186">
        <f t="shared" si="0"/>
        <v>0</v>
      </c>
    </row>
    <row r="14" spans="1:4" ht="27" thickBot="1">
      <c r="A14" s="184">
        <v>11</v>
      </c>
      <c r="B14" s="185"/>
      <c r="C14" s="185"/>
      <c r="D14" s="186">
        <f t="shared" si="0"/>
        <v>0</v>
      </c>
    </row>
    <row r="15" spans="1:4" ht="27" thickBot="1">
      <c r="A15" s="184">
        <v>12</v>
      </c>
      <c r="B15" s="185"/>
      <c r="C15" s="185"/>
      <c r="D15" s="186">
        <f t="shared" si="0"/>
        <v>0</v>
      </c>
    </row>
    <row r="16" spans="1:4" ht="27" thickBot="1">
      <c r="A16" s="184">
        <v>13</v>
      </c>
      <c r="B16" s="185"/>
      <c r="C16" s="185"/>
      <c r="D16" s="186">
        <f t="shared" si="0"/>
        <v>0</v>
      </c>
    </row>
    <row r="17" spans="1:4" ht="27" thickBot="1">
      <c r="A17" s="184">
        <v>14</v>
      </c>
      <c r="B17" s="185"/>
      <c r="C17" s="185"/>
      <c r="D17" s="186">
        <f t="shared" si="0"/>
        <v>0</v>
      </c>
    </row>
    <row r="18" spans="1:4" ht="27" thickBot="1">
      <c r="A18" s="184">
        <v>15</v>
      </c>
      <c r="B18" s="185"/>
      <c r="C18" s="185"/>
      <c r="D18" s="186">
        <f t="shared" si="0"/>
        <v>0</v>
      </c>
    </row>
    <row r="19" spans="1:4" ht="27" thickBot="1">
      <c r="A19" s="184">
        <v>16</v>
      </c>
      <c r="B19" s="185"/>
      <c r="C19" s="185"/>
      <c r="D19" s="186">
        <f t="shared" si="0"/>
        <v>0</v>
      </c>
    </row>
    <row r="20" spans="1:4" ht="27" thickBot="1">
      <c r="A20" s="184">
        <v>17</v>
      </c>
      <c r="B20" s="185"/>
      <c r="C20" s="185"/>
      <c r="D20" s="186">
        <f t="shared" si="0"/>
        <v>0</v>
      </c>
    </row>
    <row r="21" spans="1:4" ht="27" thickBot="1">
      <c r="A21" s="184">
        <v>18</v>
      </c>
      <c r="B21" s="185"/>
      <c r="C21" s="185"/>
      <c r="D21" s="186">
        <f t="shared" si="0"/>
        <v>0</v>
      </c>
    </row>
    <row r="22" spans="1:4" ht="27" thickBot="1">
      <c r="A22" s="184">
        <v>19</v>
      </c>
      <c r="B22" s="185"/>
      <c r="C22" s="185"/>
      <c r="D22" s="186">
        <f t="shared" si="0"/>
        <v>0</v>
      </c>
    </row>
    <row r="23" spans="1:4" ht="27" thickBot="1">
      <c r="A23" s="184">
        <v>20</v>
      </c>
      <c r="B23" s="185"/>
      <c r="C23" s="185"/>
      <c r="D23" s="186">
        <f t="shared" si="0"/>
        <v>0</v>
      </c>
    </row>
    <row r="24" spans="1:4" ht="27" thickBot="1">
      <c r="A24" s="184">
        <v>21</v>
      </c>
      <c r="B24" s="185"/>
      <c r="C24" s="185"/>
      <c r="D24" s="186">
        <f t="shared" si="0"/>
        <v>0</v>
      </c>
    </row>
    <row r="25" spans="1:4" ht="27" thickBot="1">
      <c r="A25" s="184">
        <v>22</v>
      </c>
      <c r="B25" s="185"/>
      <c r="C25" s="185"/>
      <c r="D25" s="186">
        <f t="shared" si="0"/>
        <v>0</v>
      </c>
    </row>
    <row r="26" spans="1:4" ht="27" thickBot="1">
      <c r="A26" s="184">
        <v>23</v>
      </c>
      <c r="B26" s="185"/>
      <c r="C26" s="185"/>
      <c r="D26" s="186">
        <f t="shared" si="0"/>
        <v>0</v>
      </c>
    </row>
    <row r="27" spans="1:4" ht="27" thickBot="1">
      <c r="A27" s="184">
        <v>24</v>
      </c>
      <c r="B27" s="185"/>
      <c r="C27" s="185"/>
      <c r="D27" s="186">
        <f t="shared" si="0"/>
        <v>0</v>
      </c>
    </row>
    <row r="28" spans="1:4" ht="27" thickBot="1">
      <c r="A28" s="184">
        <v>25</v>
      </c>
      <c r="B28" s="185"/>
      <c r="C28" s="185"/>
      <c r="D28" s="186">
        <f t="shared" si="0"/>
        <v>0</v>
      </c>
    </row>
    <row r="29" spans="1:4" ht="27" thickBot="1">
      <c r="A29" s="184">
        <v>26</v>
      </c>
      <c r="B29" s="185"/>
      <c r="C29" s="185"/>
      <c r="D29" s="186">
        <f t="shared" si="0"/>
        <v>0</v>
      </c>
    </row>
    <row r="30" spans="1:4" ht="27" thickBot="1">
      <c r="A30" s="184">
        <v>27</v>
      </c>
      <c r="B30" s="185"/>
      <c r="C30" s="185"/>
      <c r="D30" s="186">
        <f t="shared" si="0"/>
        <v>0</v>
      </c>
    </row>
    <row r="31" spans="1:4" ht="27" thickBot="1">
      <c r="A31" s="184">
        <v>28</v>
      </c>
      <c r="B31" s="185"/>
      <c r="C31" s="185"/>
      <c r="D31" s="186">
        <f t="shared" si="0"/>
        <v>0</v>
      </c>
    </row>
    <row r="32" spans="1:4" ht="27" thickBot="1">
      <c r="A32" s="184">
        <v>29</v>
      </c>
      <c r="B32" s="185"/>
      <c r="C32" s="185"/>
      <c r="D32" s="186">
        <f t="shared" si="0"/>
        <v>0</v>
      </c>
    </row>
    <row r="33" spans="1:4" ht="27" thickBot="1">
      <c r="A33" s="184">
        <v>30</v>
      </c>
      <c r="B33" s="185"/>
      <c r="C33" s="185"/>
      <c r="D33" s="186">
        <f t="shared" si="0"/>
        <v>0</v>
      </c>
    </row>
    <row r="34" spans="1:4" ht="27" thickBot="1">
      <c r="A34" s="184">
        <v>31</v>
      </c>
      <c r="B34" s="185"/>
      <c r="C34" s="185"/>
      <c r="D34" s="186">
        <f t="shared" si="0"/>
        <v>0</v>
      </c>
    </row>
    <row r="35" spans="1:4" ht="24" thickBot="1">
      <c r="A35" s="187" t="s">
        <v>135</v>
      </c>
      <c r="D35" s="186">
        <f t="shared" si="0"/>
        <v>0</v>
      </c>
    </row>
    <row r="36" spans="1:4">
      <c r="A36" s="187" t="s">
        <v>136</v>
      </c>
    </row>
    <row r="37" spans="1:4">
      <c r="A37" s="188"/>
    </row>
    <row r="38" spans="1:4">
      <c r="A38" s="188"/>
    </row>
    <row r="39" spans="1:4">
      <c r="A39" s="188"/>
    </row>
    <row r="40" spans="1:4">
      <c r="A40" s="188"/>
    </row>
    <row r="41" spans="1:4">
      <c r="A41" s="188"/>
    </row>
    <row r="42" spans="1:4">
      <c r="A42" s="188"/>
    </row>
    <row r="43" spans="1:4">
      <c r="A43" s="188"/>
    </row>
    <row r="44" spans="1:4">
      <c r="A44" s="188"/>
    </row>
    <row r="45" spans="1:4">
      <c r="A45" s="188"/>
    </row>
    <row r="46" spans="1:4">
      <c r="A46" s="188"/>
    </row>
    <row r="47" spans="1:4">
      <c r="A47" s="188"/>
    </row>
    <row r="48" spans="1:4">
      <c r="A48" s="188"/>
    </row>
    <row r="49" spans="1:1">
      <c r="A49" s="188"/>
    </row>
  </sheetData>
  <pageMargins left="0.7" right="0.7" top="0.75" bottom="0.75" header="0.3" footer="0.3"/>
  <pageSetup scale="73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37"/>
  <sheetViews>
    <sheetView view="pageBreakPreview" zoomScale="60" workbookViewId="0">
      <selection activeCell="H27" sqref="H27"/>
    </sheetView>
  </sheetViews>
  <sheetFormatPr defaultRowHeight="15"/>
  <cols>
    <col min="2" max="4" width="27.85546875" customWidth="1"/>
    <col min="5" max="5" width="46.42578125" customWidth="1"/>
  </cols>
  <sheetData>
    <row r="1" spans="1:5" ht="23.25">
      <c r="A1" s="270" t="s">
        <v>137</v>
      </c>
      <c r="B1" s="270"/>
      <c r="C1" s="270"/>
      <c r="D1" s="270"/>
      <c r="E1" s="189" t="str">
        <f>'Daily Readings'!J1</f>
        <v>SEP</v>
      </c>
    </row>
    <row r="2" spans="1:5" ht="24" thickBot="1">
      <c r="A2" s="178"/>
      <c r="B2" s="271"/>
      <c r="C2" s="271"/>
      <c r="D2" s="271"/>
      <c r="E2" s="194">
        <f>'Daily Readings'!M1</f>
        <v>2023</v>
      </c>
    </row>
    <row r="3" spans="1:5" ht="23.25">
      <c r="A3" s="190" t="s">
        <v>1</v>
      </c>
      <c r="B3" s="190" t="s">
        <v>138</v>
      </c>
      <c r="C3" s="190" t="s">
        <v>139</v>
      </c>
      <c r="D3" s="190" t="s">
        <v>140</v>
      </c>
      <c r="E3" s="190" t="s">
        <v>141</v>
      </c>
    </row>
    <row r="4" spans="1:5" ht="24" thickBot="1">
      <c r="A4" s="191"/>
      <c r="B4" s="191"/>
      <c r="C4" s="191"/>
      <c r="D4" s="191" t="s">
        <v>142</v>
      </c>
      <c r="E4" s="191"/>
    </row>
    <row r="5" spans="1:5" ht="27" thickBot="1">
      <c r="A5" s="184">
        <v>1</v>
      </c>
      <c r="B5" s="192"/>
      <c r="C5" s="192"/>
      <c r="D5" s="192"/>
      <c r="E5" s="192"/>
    </row>
    <row r="6" spans="1:5" ht="27" thickBot="1">
      <c r="A6" s="184">
        <v>2</v>
      </c>
      <c r="B6" s="192"/>
      <c r="C6" s="192"/>
      <c r="D6" s="192"/>
      <c r="E6" s="192"/>
    </row>
    <row r="7" spans="1:5" ht="27" thickBot="1">
      <c r="A7" s="184">
        <v>3</v>
      </c>
      <c r="B7" s="192"/>
      <c r="C7" s="192"/>
      <c r="D7" s="192"/>
      <c r="E7" s="192"/>
    </row>
    <row r="8" spans="1:5" ht="27" thickBot="1">
      <c r="A8" s="184">
        <v>4</v>
      </c>
      <c r="B8" s="192"/>
      <c r="C8" s="192"/>
      <c r="D8" s="192"/>
      <c r="E8" s="192"/>
    </row>
    <row r="9" spans="1:5" ht="27" thickBot="1">
      <c r="A9" s="184">
        <v>5</v>
      </c>
      <c r="B9" s="192"/>
      <c r="C9" s="192"/>
      <c r="D9" s="192"/>
      <c r="E9" s="192"/>
    </row>
    <row r="10" spans="1:5" ht="27" thickBot="1">
      <c r="A10" s="184">
        <v>6</v>
      </c>
      <c r="B10" s="192"/>
      <c r="C10" s="192"/>
      <c r="D10" s="192"/>
      <c r="E10" s="192"/>
    </row>
    <row r="11" spans="1:5" ht="27" thickBot="1">
      <c r="A11" s="184">
        <v>7</v>
      </c>
      <c r="B11" s="192"/>
      <c r="C11" s="192"/>
      <c r="D11" s="192"/>
      <c r="E11" s="192"/>
    </row>
    <row r="12" spans="1:5" ht="27" thickBot="1">
      <c r="A12" s="184">
        <v>8</v>
      </c>
      <c r="B12" s="192"/>
      <c r="C12" s="192"/>
      <c r="D12" s="192"/>
      <c r="E12" s="192"/>
    </row>
    <row r="13" spans="1:5" ht="27" thickBot="1">
      <c r="A13" s="184">
        <v>9</v>
      </c>
      <c r="B13" s="192"/>
      <c r="C13" s="192"/>
      <c r="D13" s="192"/>
      <c r="E13" s="192"/>
    </row>
    <row r="14" spans="1:5" ht="27" thickBot="1">
      <c r="A14" s="184">
        <v>10</v>
      </c>
      <c r="B14" s="192"/>
      <c r="C14" s="192"/>
      <c r="D14" s="192"/>
      <c r="E14" s="192"/>
    </row>
    <row r="15" spans="1:5" ht="27" thickBot="1">
      <c r="A15" s="184">
        <v>11</v>
      </c>
      <c r="B15" s="192"/>
      <c r="C15" s="192"/>
      <c r="D15" s="192"/>
      <c r="E15" s="192"/>
    </row>
    <row r="16" spans="1:5" ht="27" thickBot="1">
      <c r="A16" s="184">
        <v>12</v>
      </c>
      <c r="B16" s="192"/>
      <c r="C16" s="192"/>
      <c r="D16" s="192"/>
      <c r="E16" s="192"/>
    </row>
    <row r="17" spans="1:5" ht="27" thickBot="1">
      <c r="A17" s="184">
        <v>13</v>
      </c>
      <c r="B17" s="192"/>
      <c r="C17" s="192"/>
      <c r="D17" s="192"/>
      <c r="E17" s="192"/>
    </row>
    <row r="18" spans="1:5" ht="27" thickBot="1">
      <c r="A18" s="184">
        <v>14</v>
      </c>
      <c r="B18" s="192"/>
      <c r="C18" s="192"/>
      <c r="D18" s="192"/>
      <c r="E18" s="192"/>
    </row>
    <row r="19" spans="1:5" ht="27" thickBot="1">
      <c r="A19" s="184">
        <v>15</v>
      </c>
      <c r="B19" s="192"/>
      <c r="C19" s="192"/>
      <c r="D19" s="192"/>
      <c r="E19" s="192"/>
    </row>
    <row r="20" spans="1:5" ht="27" thickBot="1">
      <c r="A20" s="184">
        <v>16</v>
      </c>
      <c r="B20" s="192"/>
      <c r="C20" s="192"/>
      <c r="D20" s="192"/>
      <c r="E20" s="192"/>
    </row>
    <row r="21" spans="1:5" ht="27" thickBot="1">
      <c r="A21" s="184">
        <v>17</v>
      </c>
      <c r="B21" s="192"/>
      <c r="C21" s="192"/>
      <c r="D21" s="192"/>
      <c r="E21" s="192"/>
    </row>
    <row r="22" spans="1:5" ht="27" thickBot="1">
      <c r="A22" s="184">
        <v>18</v>
      </c>
      <c r="B22" s="192"/>
      <c r="C22" s="192"/>
      <c r="D22" s="192"/>
      <c r="E22" s="192"/>
    </row>
    <row r="23" spans="1:5" ht="27" thickBot="1">
      <c r="A23" s="184">
        <v>19</v>
      </c>
      <c r="B23" s="192"/>
      <c r="C23" s="192"/>
      <c r="D23" s="192"/>
      <c r="E23" s="192"/>
    </row>
    <row r="24" spans="1:5" ht="27" thickBot="1">
      <c r="A24" s="184">
        <v>20</v>
      </c>
      <c r="B24" s="192"/>
      <c r="C24" s="192"/>
      <c r="D24" s="192"/>
      <c r="E24" s="192"/>
    </row>
    <row r="25" spans="1:5" ht="27" thickBot="1">
      <c r="A25" s="184">
        <v>21</v>
      </c>
      <c r="B25" s="192"/>
      <c r="C25" s="192"/>
      <c r="D25" s="192"/>
      <c r="E25" s="192"/>
    </row>
    <row r="26" spans="1:5" ht="27" thickBot="1">
      <c r="A26" s="184">
        <v>22</v>
      </c>
      <c r="B26" s="192"/>
      <c r="C26" s="192"/>
      <c r="D26" s="192"/>
      <c r="E26" s="192"/>
    </row>
    <row r="27" spans="1:5" ht="27" thickBot="1">
      <c r="A27" s="184">
        <v>23</v>
      </c>
      <c r="B27" s="192"/>
      <c r="C27" s="192"/>
      <c r="D27" s="192"/>
      <c r="E27" s="192"/>
    </row>
    <row r="28" spans="1:5" ht="27" thickBot="1">
      <c r="A28" s="184">
        <v>24</v>
      </c>
      <c r="B28" s="192"/>
      <c r="C28" s="192"/>
      <c r="D28" s="192"/>
      <c r="E28" s="192"/>
    </row>
    <row r="29" spans="1:5" ht="27" thickBot="1">
      <c r="A29" s="184">
        <v>25</v>
      </c>
      <c r="B29" s="192"/>
      <c r="C29" s="192"/>
      <c r="D29" s="192"/>
      <c r="E29" s="192"/>
    </row>
    <row r="30" spans="1:5" ht="27" thickBot="1">
      <c r="A30" s="184">
        <v>26</v>
      </c>
      <c r="B30" s="192"/>
      <c r="C30" s="192"/>
      <c r="D30" s="192"/>
      <c r="E30" s="192"/>
    </row>
    <row r="31" spans="1:5" ht="27" thickBot="1">
      <c r="A31" s="184">
        <v>27</v>
      </c>
      <c r="B31" s="192"/>
      <c r="C31" s="192"/>
      <c r="D31" s="192"/>
      <c r="E31" s="192"/>
    </row>
    <row r="32" spans="1:5" ht="27" thickBot="1">
      <c r="A32" s="184">
        <v>28</v>
      </c>
      <c r="B32" s="192"/>
      <c r="C32" s="192"/>
      <c r="D32" s="192"/>
      <c r="E32" s="192"/>
    </row>
    <row r="33" spans="1:5" ht="27" thickBot="1">
      <c r="A33" s="184">
        <v>29</v>
      </c>
      <c r="B33" s="192"/>
      <c r="C33" s="192"/>
      <c r="D33" s="192"/>
      <c r="E33" s="192"/>
    </row>
    <row r="34" spans="1:5" ht="27" thickBot="1">
      <c r="A34" s="184">
        <v>30</v>
      </c>
      <c r="B34" s="192"/>
      <c r="C34" s="192"/>
      <c r="D34" s="192"/>
      <c r="E34" s="192"/>
    </row>
    <row r="35" spans="1:5" ht="27" thickBot="1">
      <c r="A35" s="184">
        <v>31</v>
      </c>
      <c r="B35" s="192"/>
      <c r="C35" s="192"/>
      <c r="D35" s="192"/>
      <c r="E35" s="192"/>
    </row>
    <row r="36" spans="1:5" ht="23.25">
      <c r="A36" s="188"/>
      <c r="B36" s="193"/>
      <c r="C36" s="193"/>
      <c r="D36" s="193"/>
      <c r="E36" s="193"/>
    </row>
    <row r="37" spans="1:5" ht="23.25">
      <c r="A37" s="187" t="s">
        <v>143</v>
      </c>
      <c r="B37" s="178"/>
      <c r="C37" s="178"/>
      <c r="D37" s="178"/>
      <c r="E37" s="178"/>
    </row>
  </sheetData>
  <mergeCells count="2">
    <mergeCell ref="A1:D1"/>
    <mergeCell ref="B2:D2"/>
  </mergeCells>
  <pageMargins left="0.7" right="0.7" top="0.75" bottom="0.75" header="0.3" footer="0.3"/>
  <pageSetup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Daily Readings</vt:lpstr>
      <vt:lpstr>CHL</vt:lpstr>
      <vt:lpstr>Quality Data Form</vt:lpstr>
      <vt:lpstr>Tank Levels</vt:lpstr>
      <vt:lpstr>Weeklyreadings</vt:lpstr>
      <vt:lpstr>Well</vt:lpstr>
      <vt:lpstr>Gen</vt:lpstr>
      <vt:lpstr>'Daily Readings'!Print_Area</vt:lpstr>
    </vt:vector>
  </TitlesOfParts>
  <Company>Triad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Klinger</dc:creator>
  <cp:lastModifiedBy>Martin Klinger</cp:lastModifiedBy>
  <cp:lastPrinted>2023-02-03T01:25:37Z</cp:lastPrinted>
  <dcterms:created xsi:type="dcterms:W3CDTF">2013-02-27T20:39:10Z</dcterms:created>
  <dcterms:modified xsi:type="dcterms:W3CDTF">2023-10-02T15:03:05Z</dcterms:modified>
</cp:coreProperties>
</file>