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12-2_2\"/>
    </mc:Choice>
  </mc:AlternateContent>
  <xr:revisionPtr revIDLastSave="0" documentId="13_ncr:1_{D71C540E-FB5D-4734-B6BD-E209F391F188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9190" yWindow="1410" windowWidth="23220" windowHeight="128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H16" i="32" s="1"/>
  <c r="D17" i="32"/>
  <c r="D18" i="32"/>
  <c r="D19" i="32"/>
  <c r="D20" i="32"/>
  <c r="D21" i="32"/>
  <c r="H21" i="32" s="1"/>
  <c r="D22" i="32"/>
  <c r="D23" i="32"/>
  <c r="H23" i="32" s="1"/>
  <c r="D24" i="32"/>
  <c r="D25" i="32"/>
  <c r="D26" i="32"/>
  <c r="D27" i="32"/>
  <c r="H27" i="32" s="1"/>
  <c r="D28" i="32"/>
  <c r="D29" i="32"/>
  <c r="D30" i="32"/>
  <c r="D31" i="32"/>
  <c r="D32" i="32"/>
  <c r="D33" i="32"/>
  <c r="D34" i="32"/>
  <c r="D35" i="32"/>
  <c r="D36" i="32"/>
  <c r="D37" i="32"/>
  <c r="H37" i="32" s="1"/>
  <c r="D38" i="32"/>
  <c r="H38" i="32" s="1"/>
  <c r="B3" i="29"/>
  <c r="E9" i="29"/>
  <c r="B4" i="29"/>
  <c r="C4" i="29" s="1"/>
  <c r="B7" i="29"/>
  <c r="B6" i="29"/>
  <c r="B5" i="29"/>
  <c r="H36" i="32" l="1"/>
  <c r="H35" i="32"/>
  <c r="H33" i="32"/>
  <c r="H34" i="32"/>
  <c r="H32" i="32"/>
  <c r="H28" i="32"/>
  <c r="H26" i="32"/>
  <c r="H25" i="32"/>
  <c r="H22" i="32"/>
  <c r="H20" i="32"/>
  <c r="H19" i="32"/>
  <c r="H18" i="32"/>
  <c r="H31" i="32"/>
  <c r="H30" i="32"/>
  <c r="H29" i="32"/>
  <c r="H24" i="32"/>
  <c r="H17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<sst xmlns="http://schemas.openxmlformats.org/spreadsheetml/2006/main" count="204" uniqueCount="144">
  <si>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</si>
  <si>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</si>
  <si>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</si>
  <si>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</si>
  <si>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</si>
  <si>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</si>
  <si>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</si>
  <si>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</si>
  <si>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</si>
  <si>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</si>
  <si>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</si>
  <si>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</si>
  <si>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</si>
  <si>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</si>
  <si>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</si>
  <si>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</si>
  <si>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</si>
  <si>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</si>
  <si>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</si>
  <si>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</si>
  <si>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</si>
  <si>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</si>
  <si>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</si>
  <si>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</si>
  <si>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</si>
  <si>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</si>
  <si>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</si>
  <si>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</si>
  <si>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</si>
  <si>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</si>
  <si>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</si>
  <si>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</si>
  <si>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</si>
  <si>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</si>
  <si>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</si>
  <si>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</si>
  <si>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</si>
  <si>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</si>
  <si>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</si>
  <si>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</si>
  <si>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</si>
  <si>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</si>
  <si>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</si>
  <si>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</si>
  <si>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</si>
  <si>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</si>
  <si>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</si>
  <si>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</si>
  <si>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</si>
  <si>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</si>
  <si>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</si>
  <si>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</si>
  <si>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</si>
  <si>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</si>
  <si>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</si>
  <si>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</si>
  <si>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</si>
  <si>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</si>
  <si>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</si>
  <si>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</si>
  <si>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</si>
  <si>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</si>
  <si>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</si>
  <si>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</si>
  <si>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</si>
  <si>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</si>
  <si>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</si>
  <si>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</si>
  <si>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</si>
  <si>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</si>
  <si>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</si>
  <si>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</si>
  <si>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</si>
  <si>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</si>
  <si>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</si>
  <si>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</si>
  <si>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</si>
  <si>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</si>
  <si>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</si>
  <si>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</si>
  <si>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</si>
  <si>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</si>
  <si>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</si>
  <si>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</si>
  <si>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</si>
  <si>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</si>
  <si>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</si>
  <si>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</si>
  <si>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</si>
  <si>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</si>
  <si>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</si>
  <si>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</si>
  <si>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</si>
  <si>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</si>
  <si>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</si>
  <si>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</si>
  <si>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</si>
  <si>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</si>
  <si>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</si>
  <si>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</si>
  <si>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</si>
  <si>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</si>
  <si>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</si>
  <si>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</si>
  <si>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</si>
  <si>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</si>
  <si>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</si>
  <si>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</si>
  <si>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</si>
  <si>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</si>
  <si>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</si>
  <si>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</si>
  <si>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</si>
  <si>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</si>
  <si>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</si>
  <si>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</si>
  <si>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</si>
  <si>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</si>
  <si>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</si>
  <si>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</si>
  <si>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</si>
  <si>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</si>
  <si>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</si>
  <si>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</si>
  <si>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</si>
  <si>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</si>
  <si>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</si>
  <si>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</si>
  <si>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</si>
  <si>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r>
      <t xml:space="preserve">Performance std met?   Yes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</si>
  <si>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T-09229</t>
  </si>
  <si>
    <t>541-563-7715</t>
  </si>
  <si>
    <t>Newport</t>
  </si>
  <si>
    <t>NEWP</t>
  </si>
  <si>
    <t>OFF</t>
  </si>
  <si>
    <t>Y</t>
  </si>
  <si>
    <t>Yes</t>
  </si>
  <si>
    <t xml:space="preserve">All IFE turbidity readings ≤ 0.15 NTU?  </t>
  </si>
  <si>
    <t xml:space="preserve">All turbidity readings ≤ 5 NTU? </t>
  </si>
  <si>
    <t xml:space="preserve">95% of daily turbidity readings ≤ 1 NTU? </t>
  </si>
  <si>
    <t>ON</t>
  </si>
  <si>
    <t xml:space="preserve">       ON</t>
  </si>
  <si>
    <t>We were on Newport Oregon water from the 1st - 9th of November due to salinity…..</t>
  </si>
  <si>
    <r>
      <rPr>
        <u/>
        <sz val="10"/>
        <rFont val="Arial"/>
        <family val="2"/>
      </rPr>
      <t xml:space="preserve">  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</si>
</sst>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7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topLeftCell="A15" zoomScaleNormal="100" workbookViewId="0">
      <selection activeCell="F11" sqref="F11:G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203" t="s">
        <v>125</v>
      </c>
      <c r="D2" s="203"/>
      <c r="E2" s="82"/>
      <c r="F2" s="37" t="s">
        <v>43</v>
      </c>
      <c r="G2" s="93">
        <v>45962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210" t="s">
        <v>143</v>
      </c>
      <c r="H3" s="210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211" t="s">
        <v>65</v>
      </c>
    </row>
    <row r="7" spans="1:8" ht="14.25" customHeight="1">
      <c r="D7" s="63" t="s">
        <v>66</v>
      </c>
      <c r="E7" s="83" t="s">
        <v>73</v>
      </c>
      <c r="F7" s="206" t="s">
        <v>79</v>
      </c>
      <c r="G7" s="207"/>
      <c r="H7" s="212"/>
    </row>
    <row r="8" spans="1:8">
      <c r="A8" s="3"/>
      <c r="B8" s="3"/>
      <c r="D8" s="122" t="s">
        <v>46</v>
      </c>
      <c r="E8" s="156">
        <v>0.09</v>
      </c>
      <c r="F8" s="208">
        <v>4</v>
      </c>
      <c r="G8" s="209"/>
      <c r="H8" s="212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204" t="s">
        <v>80</v>
      </c>
      <c r="G10" s="205"/>
      <c r="H10" s="58" t="s">
        <v>64</v>
      </c>
    </row>
    <row r="11" spans="1:8" ht="14.25" customHeight="1">
      <c r="A11" s="170">
        <v>1</v>
      </c>
      <c r="B11" s="10"/>
      <c r="C11" s="168"/>
      <c r="D11" s="10"/>
      <c r="E11" s="81"/>
      <c r="F11" s="202"/>
      <c r="G11" s="202"/>
      <c r="H11" s="41" t="s">
        <v>133</v>
      </c>
    </row>
    <row r="12" spans="1:8" ht="14.25" customHeight="1">
      <c r="A12" s="170">
        <v>2</v>
      </c>
      <c r="B12" s="10"/>
      <c r="C12" s="168"/>
      <c r="D12" s="10"/>
      <c r="E12" s="9"/>
      <c r="F12" s="202"/>
      <c r="G12" s="202"/>
      <c r="H12" s="41" t="s">
        <v>133</v>
      </c>
    </row>
    <row r="13" spans="1:8" ht="14.25" customHeight="1">
      <c r="A13" s="170">
        <v>3</v>
      </c>
      <c r="B13" s="10"/>
      <c r="C13" s="168"/>
      <c r="D13" s="10"/>
      <c r="E13" s="9"/>
      <c r="F13" s="202"/>
      <c r="G13" s="202"/>
      <c r="H13" s="41" t="s">
        <v>133</v>
      </c>
    </row>
    <row r="14" spans="1:8" ht="14.25" customHeight="1">
      <c r="A14" s="170">
        <v>4</v>
      </c>
      <c r="B14" s="10"/>
      <c r="C14" s="168"/>
      <c r="D14" s="10"/>
      <c r="E14" s="9"/>
      <c r="F14" s="202"/>
      <c r="G14" s="202"/>
      <c r="H14" s="41" t="s">
        <v>133</v>
      </c>
    </row>
    <row r="15" spans="1:8" ht="14.25" customHeight="1">
      <c r="A15" s="170">
        <v>5</v>
      </c>
      <c r="B15" s="10"/>
      <c r="C15" s="168"/>
      <c r="D15" s="10"/>
      <c r="E15" s="9"/>
      <c r="F15" s="202"/>
      <c r="G15" s="202"/>
      <c r="H15" s="41" t="s">
        <v>133</v>
      </c>
    </row>
    <row r="16" spans="1:8" ht="14.25" customHeight="1">
      <c r="A16" s="170">
        <v>6</v>
      </c>
      <c r="B16" s="10"/>
      <c r="C16" s="168"/>
      <c r="D16" s="10"/>
      <c r="E16" s="9"/>
      <c r="F16" s="202"/>
      <c r="G16" s="202"/>
      <c r="H16" s="41" t="s">
        <v>133</v>
      </c>
    </row>
    <row r="17" spans="1:8" ht="14.25" customHeight="1">
      <c r="A17" s="170">
        <v>7</v>
      </c>
      <c r="B17" s="10"/>
      <c r="C17" s="168"/>
      <c r="D17" s="10"/>
      <c r="E17" s="9"/>
      <c r="F17" s="202"/>
      <c r="G17" s="202"/>
      <c r="H17" s="41" t="s">
        <v>133</v>
      </c>
    </row>
    <row r="18" spans="1:8" ht="14.25" customHeight="1">
      <c r="A18" s="170">
        <v>8</v>
      </c>
      <c r="B18" s="10"/>
      <c r="C18" s="168"/>
      <c r="D18" s="10"/>
      <c r="E18" s="9"/>
      <c r="F18" s="202"/>
      <c r="G18" s="202"/>
      <c r="H18" s="41" t="s">
        <v>133</v>
      </c>
    </row>
    <row r="19" spans="1:8" ht="14.25" customHeight="1">
      <c r="A19" s="170">
        <v>9</v>
      </c>
      <c r="B19" s="10"/>
      <c r="C19" s="168"/>
      <c r="D19" s="10"/>
      <c r="E19" s="9"/>
      <c r="F19" s="202"/>
      <c r="G19" s="202"/>
      <c r="H19" s="41" t="s">
        <v>133</v>
      </c>
    </row>
    <row r="20" spans="1:8" ht="14.25" customHeight="1">
      <c r="A20" s="170">
        <v>10</v>
      </c>
      <c r="B20" s="10">
        <v>0.03</v>
      </c>
      <c r="C20" s="168">
        <v>0.03</v>
      </c>
      <c r="D20" s="10">
        <v>0.03</v>
      </c>
      <c r="E20" s="9">
        <v>0.06</v>
      </c>
      <c r="F20" s="202">
        <v>4.12</v>
      </c>
      <c r="G20" s="202"/>
      <c r="H20" s="41" t="s">
        <v>135</v>
      </c>
    </row>
    <row r="21" spans="1:8" ht="14.25" customHeight="1">
      <c r="A21" s="170">
        <v>11</v>
      </c>
      <c r="B21" s="10">
        <v>0.02</v>
      </c>
      <c r="C21" s="168">
        <v>0.02</v>
      </c>
      <c r="D21" s="10">
        <v>0.02</v>
      </c>
      <c r="E21" s="9">
        <v>0.08</v>
      </c>
      <c r="F21" s="202">
        <v>4.1100000000000003</v>
      </c>
      <c r="G21" s="202"/>
      <c r="H21" s="41" t="s">
        <v>135</v>
      </c>
    </row>
    <row r="22" spans="1:8" ht="14.25" customHeight="1">
      <c r="A22" s="170">
        <v>12</v>
      </c>
      <c r="B22" s="10">
        <v>0.02</v>
      </c>
      <c r="C22" s="168">
        <v>0.02</v>
      </c>
      <c r="D22" s="10">
        <v>0.02</v>
      </c>
      <c r="E22" s="9">
        <v>0.08</v>
      </c>
      <c r="F22" s="202">
        <v>4.1399999999999997</v>
      </c>
      <c r="G22" s="202"/>
      <c r="H22" s="41" t="s">
        <v>135</v>
      </c>
    </row>
    <row r="23" spans="1:8" ht="14.25" customHeight="1">
      <c r="A23" s="170">
        <v>13</v>
      </c>
      <c r="B23" s="10">
        <v>0.02</v>
      </c>
      <c r="C23" s="168">
        <v>0.02</v>
      </c>
      <c r="D23" s="10">
        <v>0.02</v>
      </c>
      <c r="E23" s="9">
        <v>0.08</v>
      </c>
      <c r="F23" s="202">
        <v>4.12</v>
      </c>
      <c r="G23" s="202"/>
      <c r="H23" s="41" t="s">
        <v>135</v>
      </c>
    </row>
    <row r="24" spans="1:8" ht="14.25" customHeight="1">
      <c r="A24" s="170">
        <v>14</v>
      </c>
      <c r="B24" s="10"/>
      <c r="C24" s="168"/>
      <c r="D24" s="10"/>
      <c r="E24" s="9"/>
      <c r="F24" s="202"/>
      <c r="G24" s="202"/>
      <c r="H24" s="41" t="s">
        <v>134</v>
      </c>
    </row>
    <row r="25" spans="1:8" ht="14.25" customHeight="1">
      <c r="A25" s="170">
        <v>15</v>
      </c>
      <c r="B25" s="10"/>
      <c r="C25" s="168"/>
      <c r="D25" s="10"/>
      <c r="E25" s="9"/>
      <c r="F25" s="202"/>
      <c r="G25" s="202"/>
      <c r="H25" s="41" t="s">
        <v>134</v>
      </c>
    </row>
    <row r="26" spans="1:8" ht="14.25" customHeight="1">
      <c r="A26" s="170">
        <v>16</v>
      </c>
      <c r="B26" s="10">
        <v>0.02</v>
      </c>
      <c r="C26" s="168">
        <v>0.02</v>
      </c>
      <c r="D26" s="10">
        <v>0.02</v>
      </c>
      <c r="E26" s="9">
        <v>0.08</v>
      </c>
      <c r="F26" s="202">
        <v>4.13</v>
      </c>
      <c r="G26" s="202"/>
      <c r="H26" s="41" t="s">
        <v>135</v>
      </c>
    </row>
    <row r="27" spans="1:8" ht="14.25" customHeight="1">
      <c r="A27" s="170">
        <v>17</v>
      </c>
      <c r="B27" s="10">
        <v>0.02</v>
      </c>
      <c r="C27" s="168">
        <v>0.02</v>
      </c>
      <c r="D27" s="10">
        <v>0.02</v>
      </c>
      <c r="E27" s="9">
        <v>0.08</v>
      </c>
      <c r="F27" s="202">
        <v>4.08</v>
      </c>
      <c r="G27" s="202"/>
      <c r="H27" s="41" t="s">
        <v>135</v>
      </c>
    </row>
    <row r="28" spans="1:8" ht="14.25" customHeight="1">
      <c r="A28" s="170">
        <v>18</v>
      </c>
      <c r="B28" s="10">
        <v>0.02</v>
      </c>
      <c r="C28" s="168">
        <v>0.02</v>
      </c>
      <c r="D28" s="10">
        <v>0.02</v>
      </c>
      <c r="E28" s="9">
        <v>0.08</v>
      </c>
      <c r="F28" s="202">
        <v>4.05</v>
      </c>
      <c r="G28" s="202"/>
      <c r="H28" s="41" t="s">
        <v>135</v>
      </c>
    </row>
    <row r="29" spans="1:8" ht="14.25" customHeight="1">
      <c r="A29" s="170">
        <v>19</v>
      </c>
      <c r="B29" s="10">
        <v>0.03</v>
      </c>
      <c r="C29" s="168">
        <v>0.03</v>
      </c>
      <c r="D29" s="10">
        <v>0.03</v>
      </c>
      <c r="E29" s="9">
        <v>7.0000000000000007E-2</v>
      </c>
      <c r="F29" s="202">
        <v>4.0599999999999996</v>
      </c>
      <c r="G29" s="202"/>
      <c r="H29" s="41" t="s">
        <v>135</v>
      </c>
    </row>
    <row r="30" spans="1:8" ht="14.25" customHeight="1">
      <c r="A30" s="170">
        <v>20</v>
      </c>
      <c r="B30" s="10">
        <v>0.02</v>
      </c>
      <c r="C30" s="168">
        <v>0.02</v>
      </c>
      <c r="D30" s="10">
        <v>0.02</v>
      </c>
      <c r="E30" s="9">
        <v>0.08</v>
      </c>
      <c r="F30" s="202">
        <v>4.08</v>
      </c>
      <c r="G30" s="202"/>
      <c r="H30" s="41" t="s">
        <v>135</v>
      </c>
    </row>
    <row r="31" spans="1:8" ht="14.25" customHeight="1">
      <c r="A31" s="170">
        <v>21</v>
      </c>
      <c r="B31" s="10">
        <v>0.02</v>
      </c>
      <c r="C31" s="168">
        <v>0.02</v>
      </c>
      <c r="D31" s="10">
        <v>0.02</v>
      </c>
      <c r="E31" s="9">
        <v>7.0000000000000007E-2</v>
      </c>
      <c r="F31" s="202">
        <v>4.09</v>
      </c>
      <c r="G31" s="202"/>
      <c r="H31" s="41" t="s">
        <v>135</v>
      </c>
    </row>
    <row r="32" spans="1:8" ht="14.25" customHeight="1">
      <c r="A32" s="170">
        <v>22</v>
      </c>
      <c r="B32" s="10"/>
      <c r="C32" s="168"/>
      <c r="D32" s="10"/>
      <c r="E32" s="9"/>
      <c r="F32" s="202"/>
      <c r="G32" s="202"/>
      <c r="H32" s="41" t="s">
        <v>134</v>
      </c>
    </row>
    <row r="33" spans="1:8" ht="14.25" customHeight="1">
      <c r="A33" s="170">
        <v>23</v>
      </c>
      <c r="B33" s="10"/>
      <c r="C33" s="168"/>
      <c r="D33" s="10"/>
      <c r="E33" s="9"/>
      <c r="F33" s="202"/>
      <c r="G33" s="202"/>
      <c r="H33" s="41" t="s">
        <v>134</v>
      </c>
    </row>
    <row r="34" spans="1:8" ht="14.25" customHeight="1">
      <c r="A34" s="170">
        <v>24</v>
      </c>
      <c r="B34" s="10">
        <v>0.02</v>
      </c>
      <c r="C34" s="168">
        <v>0.02</v>
      </c>
      <c r="D34" s="10">
        <v>0.02</v>
      </c>
      <c r="E34" s="9">
        <v>0.08</v>
      </c>
      <c r="F34" s="202">
        <v>4.0599999999999996</v>
      </c>
      <c r="G34" s="202"/>
      <c r="H34" s="41" t="s">
        <v>135</v>
      </c>
    </row>
    <row r="35" spans="1:8" ht="14.25" customHeight="1">
      <c r="A35" s="170">
        <v>25</v>
      </c>
      <c r="B35" s="10">
        <v>0.02</v>
      </c>
      <c r="C35" s="168">
        <v>0.02</v>
      </c>
      <c r="D35" s="10">
        <v>0.02</v>
      </c>
      <c r="E35" s="9">
        <v>0.08</v>
      </c>
      <c r="F35" s="202">
        <v>4.08</v>
      </c>
      <c r="G35" s="202"/>
      <c r="H35" s="41" t="s">
        <v>135</v>
      </c>
    </row>
    <row r="36" spans="1:8" ht="14.25" customHeight="1">
      <c r="A36" s="170">
        <v>26</v>
      </c>
      <c r="B36" s="10">
        <v>0.04</v>
      </c>
      <c r="C36" s="168">
        <v>0.04</v>
      </c>
      <c r="D36" s="10">
        <v>0.04</v>
      </c>
      <c r="E36" s="9">
        <v>0.09</v>
      </c>
      <c r="F36" s="202">
        <v>4.1900000000000004</v>
      </c>
      <c r="G36" s="202"/>
      <c r="H36" s="41" t="s">
        <v>135</v>
      </c>
    </row>
    <row r="37" spans="1:8" ht="14.25" customHeight="1">
      <c r="A37" s="170">
        <v>27</v>
      </c>
      <c r="B37" s="10">
        <v>0.02</v>
      </c>
      <c r="C37" s="168">
        <v>0.02</v>
      </c>
      <c r="D37" s="10">
        <v>0.02</v>
      </c>
      <c r="E37" s="9">
        <v>0.08</v>
      </c>
      <c r="F37" s="202">
        <v>4.0999999999999996</v>
      </c>
      <c r="G37" s="202"/>
      <c r="H37" s="41" t="s">
        <v>135</v>
      </c>
    </row>
    <row r="38" spans="1:8" ht="14.25" customHeight="1">
      <c r="A38" s="170">
        <v>28</v>
      </c>
      <c r="B38" s="10">
        <v>0.02</v>
      </c>
      <c r="C38" s="168">
        <v>0.02</v>
      </c>
      <c r="D38" s="10">
        <v>0.02</v>
      </c>
      <c r="E38" s="9">
        <v>0.09</v>
      </c>
      <c r="F38" s="202">
        <v>4.05</v>
      </c>
      <c r="G38" s="202"/>
      <c r="H38" s="41" t="s">
        <v>135</v>
      </c>
    </row>
    <row r="39" spans="1:8" ht="14.25" customHeight="1">
      <c r="A39" s="170">
        <v>29</v>
      </c>
      <c r="B39" s="10"/>
      <c r="C39" s="168"/>
      <c r="D39" s="10"/>
      <c r="E39" s="9"/>
      <c r="F39" s="202"/>
      <c r="G39" s="202"/>
      <c r="H39" s="41" t="s">
        <v>134</v>
      </c>
    </row>
    <row r="40" spans="1:8" ht="14.25" customHeight="1">
      <c r="A40" s="170">
        <v>30</v>
      </c>
      <c r="B40" s="10"/>
      <c r="C40" s="168"/>
      <c r="D40" s="10"/>
      <c r="E40" s="9"/>
      <c r="F40" s="202"/>
      <c r="G40" s="202"/>
      <c r="H40" s="41" t="s">
        <v>134</v>
      </c>
    </row>
    <row r="41" spans="1:8" ht="14.25" customHeight="1">
      <c r="A41" s="170">
        <v>31</v>
      </c>
      <c r="B41" s="10"/>
      <c r="C41" s="168"/>
      <c r="D41" s="10"/>
      <c r="E41" s="9"/>
      <c r="F41" s="202"/>
      <c r="G41" s="202"/>
      <c r="H41" s="41"/>
    </row>
    <row r="42" spans="1:8" ht="15.75">
      <c r="A42" s="199" t="s">
        <v>29</v>
      </c>
      <c r="B42" s="200"/>
      <c r="C42" s="200"/>
      <c r="D42" s="200"/>
      <c r="E42" s="200"/>
      <c r="F42" s="200"/>
      <c r="G42" s="200"/>
      <c r="H42" s="201"/>
    </row>
    <row r="43" spans="1:8" ht="45" customHeight="1">
      <c r="A43" s="188" t="s">
        <v>139</v>
      </c>
      <c r="B43" s="189"/>
      <c r="C43" s="190" t="s">
        <v>138</v>
      </c>
      <c r="D43" s="190"/>
      <c r="E43" s="188" t="s">
        <v>137</v>
      </c>
      <c r="F43" s="190"/>
      <c r="G43" s="124" t="s">
        <v>129</v>
      </c>
      <c r="H43" s="94" t="s">
        <v>22</v>
      </c>
    </row>
    <row r="44" spans="1:8" ht="15" customHeight="1">
      <c r="A44" s="195" t="s">
        <v>136</v>
      </c>
      <c r="B44" s="196"/>
      <c r="C44" s="194" t="s">
        <v>136</v>
      </c>
      <c r="D44" s="194"/>
      <c r="E44" s="193" t="s">
        <v>136</v>
      </c>
      <c r="F44" s="194"/>
      <c r="G44" s="169" t="str">
        <f>IF(COUNTBLANK(E46:H46)=4,"",IF(OR(E46="No",G46="No"),"No","Yes"))</f>
        <v>Yes</v>
      </c>
      <c r="H44" s="95" t="s">
        <v>136</v>
      </c>
    </row>
    <row r="45" spans="1:8" ht="15" customHeight="1">
      <c r="A45" s="188" t="s">
        <v>48</v>
      </c>
      <c r="B45" s="189"/>
      <c r="C45" s="197" t="s">
        <v>47</v>
      </c>
      <c r="D45" s="198"/>
      <c r="E45" s="182" t="s">
        <v>123</v>
      </c>
      <c r="F45" s="183"/>
      <c r="G45" s="182" t="s">
        <v>28</v>
      </c>
      <c r="H45" s="183"/>
    </row>
    <row r="46" spans="1:8" ht="15" customHeight="1" thickBot="1">
      <c r="A46" s="191" t="str">
        <f>IF(COUNTBLANK('pg 2'!H8:H38)=31,"",IF(COUNTIF('pg 2'!H8:H38,"NO")&gt;0,"No","Yes"))</f>
        <v>Yes</v>
      </c>
      <c r="B46" s="192"/>
      <c r="C46" s="186" t="str">
        <f>IF((COUNTBLANK('pg 2'!B8:B38))=31,"",IF(IF(MIN('pg 2'!B8:B38)=0,"",MIN('pg 2'!B8:B38))&lt;0.2,"No","Yes"))</f>
        <v>Yes</v>
      </c>
      <c r="D46" s="187"/>
      <c r="E46" s="184" t="str">
        <f>IF((COUNTBLANK(E11:E41))=31,"",IF((MAX(E11:E41)&lt;=E8),"Yes","No"))</f>
        <v>Yes</v>
      </c>
      <c r="F46" s="185"/>
      <c r="G46" s="184" t="str">
        <f>IF((COUNTBLANK(F11:G41))=62,"",IF((MIN(F11:G41)&lt;F8),"No","Yes"))</f>
        <v>Yes</v>
      </c>
      <c r="H46" s="185"/>
    </row>
    <row r="47" spans="1:8" ht="15">
      <c r="A47" s="86" t="s">
        <v>2</v>
      </c>
      <c r="B47" s="87"/>
      <c r="C47" s="177" t="s">
        <v>128</v>
      </c>
      <c r="D47" s="177"/>
      <c r="E47" s="140"/>
      <c r="F47" s="160" t="s">
        <v>4</v>
      </c>
      <c r="G47" s="174">
        <v>45992</v>
      </c>
      <c r="H47" s="88"/>
    </row>
    <row r="48" spans="1:8" ht="15">
      <c r="A48" s="89" t="s">
        <v>3</v>
      </c>
      <c r="B48" s="76"/>
      <c r="C48" s="178" t="s">
        <v>128</v>
      </c>
      <c r="D48" s="178"/>
      <c r="E48" s="77"/>
      <c r="F48" s="77" t="s">
        <v>33</v>
      </c>
      <c r="G48" s="114" t="s">
        <v>130</v>
      </c>
      <c r="H48" s="91"/>
    </row>
    <row r="49" spans="1:8" ht="15.75" thickBot="1">
      <c r="A49" s="180" t="s">
        <v>101</v>
      </c>
      <c r="B49" s="181"/>
      <c r="C49" s="179"/>
      <c r="D49" s="179"/>
      <c r="E49" s="138"/>
      <c r="F49" s="77" t="s">
        <v>21</v>
      </c>
      <c r="G49" s="139" t="s">
        <v>131</v>
      </c>
      <c r="H49" s="90"/>
    </row>
    <row r="50" spans="1:8" ht="12" customHeight="1" thickBot="1">
      <c r="A50" s="173" t="s">
        <v>142</v>
      </c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G3:H3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J37" sqref="J37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3" t="str">
        <f>IF('pg 1'!C2="","",'pg 1'!C2)</f>
        <v>Seal Rock Water District</v>
      </c>
      <c r="D3" s="213"/>
      <c r="E3" s="213"/>
      <c r="F3" s="213"/>
      <c r="G3" s="213"/>
      <c r="H3" s="38"/>
      <c r="J3" s="23"/>
    </row>
    <row r="4" spans="1:11" ht="24.75" customHeight="1">
      <c r="B4" s="37" t="s">
        <v>36</v>
      </c>
      <c r="C4" s="214" t="str">
        <f>IF('pg 1'!C3="","",'pg 1'!C3)</f>
        <v>00798</v>
      </c>
      <c r="D4" s="214"/>
      <c r="E4" s="38"/>
      <c r="F4" s="38"/>
      <c r="G4" s="38"/>
      <c r="H4" s="8"/>
      <c r="I4" s="40">
        <v>0.5</v>
      </c>
      <c r="J4" s="219" t="s">
        <v>99</v>
      </c>
      <c r="K4" s="220"/>
    </row>
    <row r="5" spans="1:11" ht="25.5" customHeight="1">
      <c r="B5" s="37" t="s">
        <v>34</v>
      </c>
      <c r="C5" s="214" t="str">
        <f>IF('pg 1'!C4="","",'pg 1'!C4)</f>
        <v>C</v>
      </c>
      <c r="D5" s="214"/>
      <c r="E5" s="38"/>
      <c r="F5" s="38"/>
      <c r="G5" s="38"/>
      <c r="H5" s="8"/>
      <c r="I5" s="14"/>
      <c r="J5" s="221" t="s">
        <v>45</v>
      </c>
      <c r="K5" s="221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5" t="s">
        <v>32</v>
      </c>
      <c r="K7" s="216"/>
    </row>
    <row r="8" spans="1:11" ht="15">
      <c r="A8" s="170">
        <v>1</v>
      </c>
      <c r="B8" s="10"/>
      <c r="C8" s="11"/>
      <c r="D8" s="1" t="str">
        <f>IF(B8="","",B8*C8)</f>
        <v/>
      </c>
      <c r="E8" s="12"/>
      <c r="F8" s="9"/>
      <c r="G8" s="1" t="str">
        <f>IF(B8="","",IF(E8&lt;12.5,(0.353*$I$4)*(12.006+EXP(2.46-0.073*E8+0.125*B8+0.389*F8)),(0.361*$I$4)*(-2.261+EXP(2.69-0.065*E8+0.111*B8+0.361*F8))))</f>
        <v/>
      </c>
      <c r="H8" s="13" t="str">
        <f t="shared" ref="H8" si="0">IF(D8="","",IF(D8&gt;=G8,"YES","NO"))</f>
        <v/>
      </c>
      <c r="I8" s="75"/>
      <c r="J8" s="217" t="s">
        <v>132</v>
      </c>
      <c r="K8" s="218"/>
    </row>
    <row r="9" spans="1:11" ht="15">
      <c r="A9" s="170">
        <v>2</v>
      </c>
      <c r="B9" s="10"/>
      <c r="C9" s="11"/>
      <c r="D9" s="1" t="str">
        <f t="shared" ref="D9:D38" si="1">IF(B9="","",B9*C9)</f>
        <v/>
      </c>
      <c r="E9" s="12"/>
      <c r="F9" s="9"/>
      <c r="G9" s="1" t="str">
        <f t="shared" ref="G9:G38" si="2">IF(B9="","",IF(E9&lt;12.5,(0.353*$I$4)*(12.006+EXP(2.46-0.073*E9+0.125*B9+0.389*F9)),(0.361*$I$4)*(-2.261+EXP(2.69-0.065*E9+0.111*B9+0.361*F9))))</f>
        <v/>
      </c>
      <c r="H9" s="13" t="str">
        <f t="shared" ref="H9:H38" si="3">IF(D9="","",IF(D9&gt;=G9,"YES","NO"))</f>
        <v/>
      </c>
      <c r="I9" s="75"/>
      <c r="J9" s="217" t="s">
        <v>132</v>
      </c>
      <c r="K9" s="218"/>
    </row>
    <row r="10" spans="1:11" ht="15">
      <c r="A10" s="170">
        <v>3</v>
      </c>
      <c r="B10" s="10"/>
      <c r="C10" s="11"/>
      <c r="D10" s="1" t="str">
        <f t="shared" si="1"/>
        <v/>
      </c>
      <c r="E10" s="12"/>
      <c r="F10" s="9"/>
      <c r="G10" s="1" t="str">
        <f t="shared" si="2"/>
        <v/>
      </c>
      <c r="H10" s="13" t="str">
        <f t="shared" si="3"/>
        <v/>
      </c>
      <c r="I10" s="75"/>
      <c r="J10" s="217" t="s">
        <v>132</v>
      </c>
      <c r="K10" s="218"/>
    </row>
    <row r="11" spans="1:11" ht="15">
      <c r="A11" s="170">
        <v>4</v>
      </c>
      <c r="B11" s="10"/>
      <c r="C11" s="11"/>
      <c r="D11" s="1" t="str">
        <f t="shared" si="1"/>
        <v/>
      </c>
      <c r="E11" s="12"/>
      <c r="F11" s="9"/>
      <c r="G11" s="1" t="str">
        <f t="shared" si="2"/>
        <v/>
      </c>
      <c r="H11" s="13" t="str">
        <f t="shared" si="3"/>
        <v/>
      </c>
      <c r="I11" s="75"/>
      <c r="J11" s="217" t="s">
        <v>132</v>
      </c>
      <c r="K11" s="218"/>
    </row>
    <row r="12" spans="1:11" ht="15">
      <c r="A12" s="170">
        <v>5</v>
      </c>
      <c r="B12" s="10"/>
      <c r="C12" s="11"/>
      <c r="D12" s="1" t="str">
        <f t="shared" si="1"/>
        <v/>
      </c>
      <c r="E12" s="12"/>
      <c r="F12" s="9"/>
      <c r="G12" s="1" t="str">
        <f t="shared" si="2"/>
        <v/>
      </c>
      <c r="H12" s="13" t="str">
        <f t="shared" si="3"/>
        <v/>
      </c>
      <c r="I12" s="75"/>
      <c r="J12" s="217" t="s">
        <v>132</v>
      </c>
      <c r="K12" s="218"/>
    </row>
    <row r="13" spans="1:11" ht="15">
      <c r="A13" s="170">
        <v>6</v>
      </c>
      <c r="B13" s="10"/>
      <c r="C13" s="11"/>
      <c r="D13" s="1" t="str">
        <f t="shared" si="1"/>
        <v/>
      </c>
      <c r="E13" s="12"/>
      <c r="F13" s="9"/>
      <c r="G13" s="1" t="str">
        <f t="shared" si="2"/>
        <v/>
      </c>
      <c r="H13" s="13" t="str">
        <f t="shared" si="3"/>
        <v/>
      </c>
      <c r="I13" s="75"/>
      <c r="J13" s="217" t="s">
        <v>132</v>
      </c>
      <c r="K13" s="218"/>
    </row>
    <row r="14" spans="1:11" ht="15">
      <c r="A14" s="170">
        <v>7</v>
      </c>
      <c r="B14" s="10"/>
      <c r="C14" s="11"/>
      <c r="D14" s="1" t="str">
        <f t="shared" si="1"/>
        <v/>
      </c>
      <c r="E14" s="12"/>
      <c r="F14" s="9"/>
      <c r="G14" s="1" t="str">
        <f t="shared" si="2"/>
        <v/>
      </c>
      <c r="H14" s="13" t="str">
        <f t="shared" si="3"/>
        <v/>
      </c>
      <c r="I14" s="75"/>
      <c r="J14" s="217" t="s">
        <v>132</v>
      </c>
      <c r="K14" s="218"/>
    </row>
    <row r="15" spans="1:11" ht="15">
      <c r="A15" s="170">
        <v>8</v>
      </c>
      <c r="B15" s="10"/>
      <c r="C15" s="11"/>
      <c r="D15" s="1" t="str">
        <f t="shared" si="1"/>
        <v/>
      </c>
      <c r="E15" s="12"/>
      <c r="F15" s="9"/>
      <c r="G15" s="1" t="str">
        <f t="shared" si="2"/>
        <v/>
      </c>
      <c r="H15" s="13" t="str">
        <f t="shared" si="3"/>
        <v/>
      </c>
      <c r="I15" s="75"/>
      <c r="J15" s="217" t="s">
        <v>132</v>
      </c>
      <c r="K15" s="218"/>
    </row>
    <row r="16" spans="1:11" ht="15">
      <c r="A16" s="170">
        <v>9</v>
      </c>
      <c r="B16" s="10"/>
      <c r="C16" s="11"/>
      <c r="D16" s="1" t="str">
        <f t="shared" si="1"/>
        <v/>
      </c>
      <c r="E16" s="12"/>
      <c r="F16" s="9"/>
      <c r="G16" s="1" t="str">
        <f t="shared" si="2"/>
        <v/>
      </c>
      <c r="H16" s="13" t="str">
        <f t="shared" si="3"/>
        <v/>
      </c>
      <c r="I16" s="75"/>
      <c r="J16" s="217" t="s">
        <v>132</v>
      </c>
      <c r="K16" s="218"/>
    </row>
    <row r="17" spans="1:11" ht="15">
      <c r="A17" s="170">
        <v>10</v>
      </c>
      <c r="B17" s="10">
        <v>1.66</v>
      </c>
      <c r="C17" s="11">
        <v>46.07</v>
      </c>
      <c r="D17" s="1">
        <f t="shared" si="1"/>
        <v>76.476199999999992</v>
      </c>
      <c r="E17" s="12">
        <v>15.11</v>
      </c>
      <c r="F17" s="9">
        <v>7.63</v>
      </c>
      <c r="G17" s="1">
        <f t="shared" si="2"/>
        <v>18.404275802893135</v>
      </c>
      <c r="H17" s="13" t="str">
        <f t="shared" si="3"/>
        <v>YES</v>
      </c>
      <c r="I17" s="75">
        <v>646</v>
      </c>
      <c r="J17" s="217" t="s">
        <v>140</v>
      </c>
      <c r="K17" s="218"/>
    </row>
    <row r="18" spans="1:11" ht="15">
      <c r="A18" s="170">
        <v>11</v>
      </c>
      <c r="B18" s="10">
        <v>1.6</v>
      </c>
      <c r="C18" s="11">
        <v>36.090000000000003</v>
      </c>
      <c r="D18" s="1">
        <f t="shared" si="1"/>
        <v>57.744000000000007</v>
      </c>
      <c r="E18" s="12">
        <v>15.18</v>
      </c>
      <c r="F18" s="9">
        <v>7.65</v>
      </c>
      <c r="G18" s="1">
        <f t="shared" si="2"/>
        <v>18.329363930114468</v>
      </c>
      <c r="H18" s="13" t="str">
        <f t="shared" si="3"/>
        <v>YES</v>
      </c>
      <c r="I18" s="75">
        <v>424</v>
      </c>
      <c r="J18" s="217" t="s">
        <v>140</v>
      </c>
      <c r="K18" s="218"/>
    </row>
    <row r="19" spans="1:11" ht="15">
      <c r="A19" s="170">
        <v>12</v>
      </c>
      <c r="B19" s="10">
        <v>1.9</v>
      </c>
      <c r="C19" s="11">
        <v>75.97</v>
      </c>
      <c r="D19" s="1">
        <f t="shared" si="1"/>
        <v>144.34299999999999</v>
      </c>
      <c r="E19" s="12">
        <v>15.04</v>
      </c>
      <c r="F19" s="9">
        <v>7.83</v>
      </c>
      <c r="G19" s="1">
        <f t="shared" si="2"/>
        <v>20.453392500835438</v>
      </c>
      <c r="H19" s="13" t="str">
        <f t="shared" si="3"/>
        <v>YES</v>
      </c>
      <c r="I19" s="75">
        <v>659</v>
      </c>
      <c r="J19" s="217" t="s">
        <v>140</v>
      </c>
      <c r="K19" s="218"/>
    </row>
    <row r="20" spans="1:11" ht="15">
      <c r="A20" s="170">
        <v>13</v>
      </c>
      <c r="B20" s="10">
        <v>1.86</v>
      </c>
      <c r="C20" s="11">
        <v>99.26</v>
      </c>
      <c r="D20" s="1">
        <f t="shared" si="1"/>
        <v>184.62360000000001</v>
      </c>
      <c r="E20" s="12">
        <v>14.89</v>
      </c>
      <c r="F20" s="9">
        <v>7.71</v>
      </c>
      <c r="G20" s="1">
        <f t="shared" si="2"/>
        <v>19.675327569959979</v>
      </c>
      <c r="H20" s="13" t="str">
        <f t="shared" si="3"/>
        <v>YES</v>
      </c>
      <c r="I20" s="75">
        <v>647</v>
      </c>
      <c r="J20" s="217" t="s">
        <v>140</v>
      </c>
      <c r="K20" s="218"/>
    </row>
    <row r="21" spans="1:11" ht="15">
      <c r="A21" s="170">
        <v>14</v>
      </c>
      <c r="B21" s="10"/>
      <c r="C21" s="11"/>
      <c r="D21" s="1" t="str">
        <f t="shared" si="1"/>
        <v/>
      </c>
      <c r="E21" s="12"/>
      <c r="F21" s="9"/>
      <c r="G21" s="1" t="str">
        <f t="shared" si="2"/>
        <v/>
      </c>
      <c r="H21" s="13" t="str">
        <f t="shared" si="3"/>
        <v/>
      </c>
      <c r="I21" s="75"/>
      <c r="J21" s="217" t="s">
        <v>134</v>
      </c>
      <c r="K21" s="218"/>
    </row>
    <row r="22" spans="1:11" ht="15">
      <c r="A22" s="170">
        <v>15</v>
      </c>
      <c r="B22" s="10">
        <v>1.68</v>
      </c>
      <c r="C22" s="11">
        <v>35.950000000000003</v>
      </c>
      <c r="D22" s="1">
        <f t="shared" si="1"/>
        <v>60.396000000000001</v>
      </c>
      <c r="E22" s="12">
        <v>14.8</v>
      </c>
      <c r="F22" s="9">
        <v>7.67</v>
      </c>
      <c r="G22" s="1">
        <f t="shared" si="2"/>
        <v>19.109662742589315</v>
      </c>
      <c r="H22" s="13" t="str">
        <f t="shared" si="3"/>
        <v>YES</v>
      </c>
      <c r="I22" s="75">
        <v>639</v>
      </c>
      <c r="J22" s="217" t="s">
        <v>140</v>
      </c>
      <c r="K22" s="218"/>
    </row>
    <row r="23" spans="1:11" ht="15">
      <c r="A23" s="170">
        <v>16</v>
      </c>
      <c r="B23" s="10"/>
      <c r="C23" s="11"/>
      <c r="D23" s="1" t="str">
        <f t="shared" si="1"/>
        <v/>
      </c>
      <c r="E23" s="12"/>
      <c r="F23" s="9"/>
      <c r="G23" s="1" t="str">
        <f t="shared" si="2"/>
        <v/>
      </c>
      <c r="H23" s="13" t="str">
        <f t="shared" si="3"/>
        <v/>
      </c>
      <c r="I23" s="75"/>
      <c r="J23" s="217" t="s">
        <v>134</v>
      </c>
      <c r="K23" s="218"/>
    </row>
    <row r="24" spans="1:11" ht="15">
      <c r="A24" s="170">
        <v>17</v>
      </c>
      <c r="B24" s="10">
        <v>1.72</v>
      </c>
      <c r="C24" s="11">
        <v>51.36</v>
      </c>
      <c r="D24" s="1">
        <f t="shared" si="1"/>
        <v>88.339199999999991</v>
      </c>
      <c r="E24" s="12">
        <v>15.4</v>
      </c>
      <c r="F24" s="9">
        <v>7.61</v>
      </c>
      <c r="G24" s="1">
        <f t="shared" si="2"/>
        <v>18.042648332818274</v>
      </c>
      <c r="H24" s="13" t="str">
        <f t="shared" si="3"/>
        <v>YES</v>
      </c>
      <c r="I24" s="75">
        <v>644</v>
      </c>
      <c r="J24" s="217" t="s">
        <v>140</v>
      </c>
      <c r="K24" s="218"/>
    </row>
    <row r="25" spans="1:11" ht="15">
      <c r="A25" s="170">
        <v>18</v>
      </c>
      <c r="B25" s="10">
        <v>1.57</v>
      </c>
      <c r="C25" s="11">
        <v>39.43</v>
      </c>
      <c r="D25" s="1">
        <f t="shared" si="1"/>
        <v>61.905100000000004</v>
      </c>
      <c r="E25" s="12">
        <v>16</v>
      </c>
      <c r="F25" s="9">
        <v>7.58</v>
      </c>
      <c r="G25" s="1">
        <f t="shared" si="2"/>
        <v>16.855925586545652</v>
      </c>
      <c r="H25" s="13" t="str">
        <f t="shared" si="3"/>
        <v>YES</v>
      </c>
      <c r="I25" s="75">
        <v>641</v>
      </c>
      <c r="J25" s="217" t="s">
        <v>140</v>
      </c>
      <c r="K25" s="218"/>
    </row>
    <row r="26" spans="1:11" ht="15">
      <c r="A26" s="170">
        <v>19</v>
      </c>
      <c r="B26" s="10">
        <v>1.68</v>
      </c>
      <c r="C26" s="11">
        <v>44.62</v>
      </c>
      <c r="D26" s="1">
        <f t="shared" si="1"/>
        <v>74.96159999999999</v>
      </c>
      <c r="E26" s="12">
        <v>14.3</v>
      </c>
      <c r="F26" s="9">
        <v>7.53</v>
      </c>
      <c r="G26" s="1">
        <f t="shared" si="2"/>
        <v>18.760719048759537</v>
      </c>
      <c r="H26" s="13" t="str">
        <f t="shared" si="3"/>
        <v>YES</v>
      </c>
      <c r="I26" s="75">
        <v>646</v>
      </c>
      <c r="J26" s="217" t="s">
        <v>140</v>
      </c>
      <c r="K26" s="218"/>
    </row>
    <row r="27" spans="1:11" ht="15">
      <c r="A27" s="170">
        <v>20</v>
      </c>
      <c r="B27" s="10"/>
      <c r="C27" s="11"/>
      <c r="D27" s="1" t="str">
        <f t="shared" si="1"/>
        <v/>
      </c>
      <c r="E27" s="12"/>
      <c r="F27" s="9"/>
      <c r="G27" s="1" t="str">
        <f t="shared" si="2"/>
        <v/>
      </c>
      <c r="H27" s="13" t="str">
        <f t="shared" si="3"/>
        <v/>
      </c>
      <c r="I27" s="75"/>
      <c r="J27" s="217" t="s">
        <v>134</v>
      </c>
      <c r="K27" s="218"/>
    </row>
    <row r="28" spans="1:11" ht="15">
      <c r="A28" s="170">
        <v>21</v>
      </c>
      <c r="B28" s="10">
        <v>1.86</v>
      </c>
      <c r="C28" s="11">
        <v>88.8</v>
      </c>
      <c r="D28" s="1">
        <f t="shared" si="1"/>
        <v>165.16800000000001</v>
      </c>
      <c r="E28" s="12">
        <v>15.28</v>
      </c>
      <c r="F28" s="9">
        <v>7.78</v>
      </c>
      <c r="G28" s="1">
        <f t="shared" si="2"/>
        <v>19.673720959179697</v>
      </c>
      <c r="H28" s="13" t="str">
        <f t="shared" si="3"/>
        <v>YES</v>
      </c>
      <c r="I28" s="75">
        <v>651</v>
      </c>
      <c r="J28" s="175" t="s">
        <v>141</v>
      </c>
      <c r="K28" s="176"/>
    </row>
    <row r="29" spans="1:11" ht="15">
      <c r="A29" s="170">
        <v>22</v>
      </c>
      <c r="B29" s="10">
        <v>1.75</v>
      </c>
      <c r="C29" s="11">
        <v>87.04</v>
      </c>
      <c r="D29" s="1">
        <f t="shared" si="1"/>
        <v>152.32000000000002</v>
      </c>
      <c r="E29" s="12">
        <v>14.7</v>
      </c>
      <c r="F29" s="9">
        <v>7.71</v>
      </c>
      <c r="G29" s="1">
        <f t="shared" si="2"/>
        <v>19.678139448116653</v>
      </c>
      <c r="H29" s="13" t="str">
        <f t="shared" si="3"/>
        <v>YES</v>
      </c>
      <c r="I29" s="75">
        <v>648</v>
      </c>
      <c r="J29" s="175" t="s">
        <v>141</v>
      </c>
      <c r="K29" s="176"/>
    </row>
    <row r="30" spans="1:11" ht="15">
      <c r="A30" s="170">
        <v>23</v>
      </c>
      <c r="B30" s="10">
        <v>1.7</v>
      </c>
      <c r="C30" s="11">
        <v>35.619999999999997</v>
      </c>
      <c r="D30" s="1">
        <f t="shared" si="1"/>
        <v>60.553999999999995</v>
      </c>
      <c r="E30" s="12">
        <v>14.66</v>
      </c>
      <c r="F30" s="9">
        <v>7.58</v>
      </c>
      <c r="G30" s="1">
        <f t="shared" si="2"/>
        <v>18.700814411935195</v>
      </c>
      <c r="H30" s="13" t="str">
        <f t="shared" si="3"/>
        <v>YES</v>
      </c>
      <c r="I30" s="75">
        <v>632</v>
      </c>
      <c r="J30" s="175" t="s">
        <v>141</v>
      </c>
      <c r="K30" s="176"/>
    </row>
    <row r="31" spans="1:11" ht="15">
      <c r="A31" s="170">
        <v>24</v>
      </c>
      <c r="B31" s="10">
        <v>1.79</v>
      </c>
      <c r="C31" s="11">
        <v>94.3</v>
      </c>
      <c r="D31" s="1">
        <f t="shared" si="1"/>
        <v>168.797</v>
      </c>
      <c r="E31" s="12">
        <v>13.2</v>
      </c>
      <c r="F31" s="9">
        <v>7.55</v>
      </c>
      <c r="G31" s="1">
        <f t="shared" si="2"/>
        <v>20.585444771534522</v>
      </c>
      <c r="H31" s="13" t="str">
        <f t="shared" si="3"/>
        <v>YES</v>
      </c>
      <c r="I31" s="75">
        <v>637</v>
      </c>
      <c r="J31" s="175" t="s">
        <v>141</v>
      </c>
      <c r="K31" s="176"/>
    </row>
    <row r="32" spans="1:11" ht="15">
      <c r="A32" s="170">
        <v>25</v>
      </c>
      <c r="B32" s="10">
        <v>1.66</v>
      </c>
      <c r="C32" s="11">
        <v>69.8</v>
      </c>
      <c r="D32" s="1">
        <f t="shared" si="1"/>
        <v>115.86799999999999</v>
      </c>
      <c r="E32" s="12">
        <v>13.51</v>
      </c>
      <c r="F32" s="9">
        <v>7.61</v>
      </c>
      <c r="G32" s="1">
        <f t="shared" si="2"/>
        <v>20.315952704944408</v>
      </c>
      <c r="H32" s="13" t="str">
        <f t="shared" si="3"/>
        <v>YES</v>
      </c>
      <c r="I32" s="75">
        <v>645</v>
      </c>
      <c r="J32" s="175" t="s">
        <v>141</v>
      </c>
      <c r="K32" s="176"/>
    </row>
    <row r="33" spans="1:11" ht="15">
      <c r="A33" s="170">
        <v>26</v>
      </c>
      <c r="B33" s="10">
        <v>1.59</v>
      </c>
      <c r="C33" s="11">
        <v>99.02</v>
      </c>
      <c r="D33" s="1">
        <f t="shared" si="1"/>
        <v>157.4418</v>
      </c>
      <c r="E33" s="12">
        <v>14.89</v>
      </c>
      <c r="F33" s="9">
        <v>7.89</v>
      </c>
      <c r="G33" s="1">
        <f t="shared" si="2"/>
        <v>20.390901774790034</v>
      </c>
      <c r="H33" s="13" t="str">
        <f t="shared" si="3"/>
        <v>YES</v>
      </c>
      <c r="I33" s="75">
        <v>473</v>
      </c>
      <c r="J33" s="175" t="s">
        <v>141</v>
      </c>
      <c r="K33" s="176"/>
    </row>
    <row r="34" spans="1:11" ht="15">
      <c r="A34" s="170">
        <v>27</v>
      </c>
      <c r="B34" s="10">
        <v>1.69</v>
      </c>
      <c r="C34" s="11">
        <v>41.85</v>
      </c>
      <c r="D34" s="1">
        <f t="shared" si="1"/>
        <v>70.726500000000001</v>
      </c>
      <c r="E34" s="12">
        <v>13.53</v>
      </c>
      <c r="F34" s="9">
        <v>7.9</v>
      </c>
      <c r="G34" s="1">
        <f t="shared" si="2"/>
        <v>22.649952171268854</v>
      </c>
      <c r="H34" s="13" t="str">
        <f t="shared" si="3"/>
        <v>YES</v>
      </c>
      <c r="I34" s="75">
        <v>640</v>
      </c>
      <c r="J34" s="175" t="s">
        <v>141</v>
      </c>
      <c r="K34" s="176"/>
    </row>
    <row r="35" spans="1:11" ht="15">
      <c r="A35" s="170">
        <v>28</v>
      </c>
      <c r="B35" s="10">
        <v>1.72</v>
      </c>
      <c r="C35" s="11">
        <v>62.49</v>
      </c>
      <c r="D35" s="1">
        <f t="shared" si="1"/>
        <v>107.4828</v>
      </c>
      <c r="E35" s="12">
        <v>13.81</v>
      </c>
      <c r="F35" s="9">
        <v>7.95</v>
      </c>
      <c r="G35" s="1">
        <f t="shared" si="2"/>
        <v>22.723393520419613</v>
      </c>
      <c r="H35" s="13" t="str">
        <f t="shared" si="3"/>
        <v>YES</v>
      </c>
      <c r="I35" s="75">
        <v>639</v>
      </c>
      <c r="J35" s="175" t="s">
        <v>141</v>
      </c>
      <c r="K35" s="176"/>
    </row>
    <row r="36" spans="1:11" ht="15">
      <c r="A36" s="170">
        <v>29</v>
      </c>
      <c r="B36" s="10">
        <v>1.63</v>
      </c>
      <c r="C36" s="11">
        <v>55.63</v>
      </c>
      <c r="D36" s="1">
        <f t="shared" si="1"/>
        <v>90.676900000000003</v>
      </c>
      <c r="E36" s="12">
        <v>14.01</v>
      </c>
      <c r="F36" s="9">
        <v>7.93</v>
      </c>
      <c r="G36" s="1">
        <f t="shared" si="2"/>
        <v>22.035040704216573</v>
      </c>
      <c r="H36" s="13" t="str">
        <f t="shared" si="3"/>
        <v>YES</v>
      </c>
      <c r="I36" s="75">
        <v>636</v>
      </c>
      <c r="J36" s="175" t="s">
        <v>141</v>
      </c>
      <c r="K36" s="176"/>
    </row>
    <row r="37" spans="1:11" ht="15">
      <c r="A37" s="170">
        <v>30</v>
      </c>
      <c r="B37" s="10">
        <v>1.47</v>
      </c>
      <c r="C37" s="11">
        <v>28.07</v>
      </c>
      <c r="D37" s="1">
        <f t="shared" si="1"/>
        <v>41.262900000000002</v>
      </c>
      <c r="E37" s="12">
        <v>14.2</v>
      </c>
      <c r="F37" s="9">
        <v>7.85</v>
      </c>
      <c r="G37" s="1">
        <f t="shared" si="2"/>
        <v>20.749411635594772</v>
      </c>
      <c r="H37" s="13" t="str">
        <f t="shared" si="3"/>
        <v>YES</v>
      </c>
      <c r="I37" s="75">
        <v>565</v>
      </c>
      <c r="J37" s="175" t="s">
        <v>141</v>
      </c>
      <c r="K37" s="176"/>
    </row>
    <row r="38" spans="1:11" ht="15">
      <c r="A38" s="170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5"/>
      <c r="J38" s="217"/>
      <c r="K38" s="218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27">
    <mergeCell ref="J38:K38"/>
    <mergeCell ref="J22:K22"/>
    <mergeCell ref="J23:K23"/>
    <mergeCell ref="J24:K24"/>
    <mergeCell ref="J25:K25"/>
    <mergeCell ref="J26:K26"/>
    <mergeCell ref="J27:K27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2" t="s">
        <v>70</v>
      </c>
      <c r="B5" s="222"/>
      <c r="C5" s="222"/>
      <c r="D5" s="222"/>
      <c r="E5" s="222"/>
      <c r="F5" s="222"/>
      <c r="G5" s="222"/>
      <c r="H5" s="222"/>
      <c r="I5" s="222"/>
      <c r="J5" s="222"/>
    </row>
    <row r="6" spans="1:22" ht="15" customHeight="1">
      <c r="A6" s="222" t="s">
        <v>71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22" ht="15" customHeight="1">
      <c r="A7" s="222" t="s">
        <v>55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6" t="str">
        <f>IF('pg 1'!C2="","",'pg 1'!C2)</f>
        <v>Seal Rock Water District</v>
      </c>
      <c r="C3" s="226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45962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4" t="s">
        <v>23</v>
      </c>
      <c r="B9" s="225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3" t="s">
        <v>103</v>
      </c>
      <c r="B28" s="223"/>
      <c r="C28" s="223"/>
      <c r="D28" s="223"/>
      <c r="E28" s="223"/>
      <c r="F28" s="223"/>
      <c r="G28" s="223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2025-12-31T22:28:09Z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