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WTP Operator\OneDrive - City of Sweet Home\Desktop\"/>
    </mc:Choice>
  </mc:AlternateContent>
  <xr:revisionPtr revIDLastSave="0" documentId="13_ncr:1_{ECD9A3A7-ED02-408F-9787-008E5CCEA24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1" l="1"/>
  <c r="L39" i="1" s="1"/>
  <c r="O39" i="1"/>
  <c r="J43" i="1"/>
  <c r="P39" i="1" l="1"/>
  <c r="O31" i="1"/>
  <c r="O32" i="1"/>
  <c r="O33" i="1"/>
  <c r="O34" i="1"/>
  <c r="O35" i="1"/>
  <c r="O36" i="1"/>
  <c r="O37" i="1"/>
  <c r="O38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30" i="1"/>
  <c r="O9" i="1"/>
  <c r="K35" i="1" l="1"/>
  <c r="K36" i="1"/>
  <c r="K37" i="1"/>
  <c r="K21" i="1" l="1"/>
  <c r="L21" i="1" s="1"/>
  <c r="P21" i="1" l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30" i="1"/>
  <c r="L30" i="1" s="1"/>
  <c r="K31" i="1"/>
  <c r="L31" i="1" s="1"/>
  <c r="K32" i="1"/>
  <c r="L32" i="1" s="1"/>
  <c r="K33" i="1"/>
  <c r="L33" i="1" s="1"/>
  <c r="K34" i="1"/>
  <c r="L34" i="1" s="1"/>
  <c r="L35" i="1"/>
  <c r="L36" i="1"/>
  <c r="L37" i="1"/>
  <c r="K38" i="1"/>
  <c r="L38" i="1" s="1"/>
  <c r="I41" i="1"/>
  <c r="J41" i="1"/>
  <c r="N41" i="1"/>
  <c r="M41" i="1"/>
  <c r="I42" i="1"/>
  <c r="G42" i="1"/>
  <c r="F42" i="1"/>
  <c r="E42" i="1"/>
  <c r="D42" i="1"/>
  <c r="G41" i="1"/>
  <c r="F41" i="1"/>
  <c r="E41" i="1"/>
  <c r="D41" i="1"/>
  <c r="C42" i="1"/>
  <c r="C41" i="1"/>
  <c r="B42" i="1"/>
  <c r="B41" i="1"/>
  <c r="H41" i="1"/>
  <c r="H42" i="1"/>
  <c r="P38" i="1" l="1"/>
  <c r="P37" i="1"/>
  <c r="P34" i="1"/>
  <c r="P36" i="1"/>
  <c r="P35" i="1"/>
  <c r="P33" i="1"/>
  <c r="P32" i="1"/>
  <c r="P31" i="1"/>
  <c r="P30" i="1"/>
  <c r="P28" i="1"/>
  <c r="P27" i="1"/>
  <c r="P26" i="1"/>
  <c r="P25" i="1"/>
  <c r="P24" i="1"/>
  <c r="P23" i="1"/>
  <c r="P22" i="1"/>
  <c r="P20" i="1"/>
  <c r="P19" i="1"/>
  <c r="P18" i="1"/>
  <c r="P17" i="1"/>
  <c r="P16" i="1"/>
  <c r="P15" i="1"/>
  <c r="P14" i="1"/>
  <c r="P13" i="1"/>
  <c r="P12" i="1"/>
  <c r="P11" i="1"/>
  <c r="P10" i="1"/>
  <c r="P9" i="1"/>
  <c r="O41" i="1"/>
  <c r="K41" i="1"/>
  <c r="L41" i="1"/>
</calcChain>
</file>

<file path=xl/sharedStrings.xml><?xml version="1.0" encoding="utf-8"?>
<sst xmlns="http://schemas.openxmlformats.org/spreadsheetml/2006/main" count="175" uniqueCount="65">
  <si>
    <t>TURBIDITY</t>
  </si>
  <si>
    <t>Min.Cl2 Res.</t>
  </si>
  <si>
    <t xml:space="preserve">CONTACT </t>
  </si>
  <si>
    <t>ACTUAL</t>
  </si>
  <si>
    <t>TEMP</t>
  </si>
  <si>
    <t>REQ.</t>
  </si>
  <si>
    <t>CT</t>
  </si>
  <si>
    <t>12AM</t>
  </si>
  <si>
    <t>4AM</t>
  </si>
  <si>
    <t>8AM</t>
  </si>
  <si>
    <t>NOON</t>
  </si>
  <si>
    <t>4PM</t>
  </si>
  <si>
    <t>8PM</t>
  </si>
  <si>
    <t>at 1st user</t>
  </si>
  <si>
    <t>TIME</t>
  </si>
  <si>
    <t>NTU</t>
  </si>
  <si>
    <t>C X T</t>
  </si>
  <si>
    <t>Y / N</t>
  </si>
  <si>
    <t>AVG.</t>
  </si>
  <si>
    <t>DATE</t>
  </si>
  <si>
    <t>MET?</t>
  </si>
  <si>
    <t xml:space="preserve">Date:   </t>
  </si>
  <si>
    <t>MAX.</t>
  </si>
  <si>
    <r>
      <t xml:space="preserve">MIN. </t>
    </r>
    <r>
      <rPr>
        <b/>
        <sz val="10"/>
        <rFont val="Arial"/>
        <family val="2"/>
      </rPr>
      <t>(T)</t>
    </r>
  </si>
  <si>
    <r>
      <t>C</t>
    </r>
    <r>
      <rPr>
        <vertAlign val="superscript"/>
        <sz val="10"/>
        <rFont val="Arial"/>
        <family val="2"/>
      </rPr>
      <t>o</t>
    </r>
  </si>
  <si>
    <t>pH</t>
  </si>
  <si>
    <t>vation</t>
  </si>
  <si>
    <t>inacti-</t>
  </si>
  <si>
    <r>
      <t xml:space="preserve">log </t>
    </r>
    <r>
      <rPr>
        <b/>
        <sz val="10"/>
        <rFont val="Arial"/>
        <family val="2"/>
      </rPr>
      <t>*</t>
    </r>
  </si>
  <si>
    <t xml:space="preserve">Highest </t>
  </si>
  <si>
    <t xml:space="preserve">Signature:   </t>
  </si>
  <si>
    <t>(CT)</t>
  </si>
  <si>
    <t>Peak Hourly</t>
  </si>
  <si>
    <t>(NTU)</t>
  </si>
  <si>
    <t>Name (Printed):</t>
  </si>
  <si>
    <t>Conventional Filtration</t>
  </si>
  <si>
    <t xml:space="preserve"> </t>
  </si>
  <si>
    <t>Demand Flow</t>
  </si>
  <si>
    <t>(gpm)</t>
  </si>
  <si>
    <r>
      <t>All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entry point</t>
    </r>
  </si>
  <si>
    <r>
      <t>2</t>
    </r>
    <r>
      <rPr>
        <sz val="10"/>
        <rFont val="Arial"/>
        <family val="2"/>
      </rPr>
      <t xml:space="preserve">    IFE = Individual Filter Effluent</t>
    </r>
  </si>
  <si>
    <r>
      <t xml:space="preserve">Reading of Day </t>
    </r>
    <r>
      <rPr>
        <vertAlign val="superscript"/>
        <sz val="10"/>
        <rFont val="Arial"/>
        <family val="2"/>
      </rPr>
      <t>1</t>
    </r>
  </si>
  <si>
    <t>OHA - Drinking Water Program - Turbidity Monitoring Report Form            County:  Linn            Conventional Filtration</t>
  </si>
  <si>
    <r>
      <t>Mg/L (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>)</t>
    </r>
    <r>
      <rPr>
        <b/>
        <vertAlign val="superscript"/>
        <sz val="10"/>
        <rFont val="Arial"/>
        <family val="2"/>
      </rPr>
      <t>3</t>
    </r>
  </si>
  <si>
    <t>Operator Cert. #:</t>
  </si>
  <si>
    <t xml:space="preserve">Phone #:  </t>
  </si>
  <si>
    <t xml:space="preserve">Required Log inactivation:  </t>
  </si>
  <si>
    <t>Formula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</si>
  <si>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 If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at entry point &lt;0.2 mg/l,</t>
    </r>
    <r>
      <rPr>
        <b/>
        <sz val="10"/>
        <rFont val="Arial"/>
        <family val="2"/>
      </rPr>
      <t xml:space="preserve"> or </t>
    </r>
    <r>
      <rPr>
        <sz val="10"/>
        <rFont val="Arial"/>
        <family val="2"/>
      </rPr>
      <t>CT not met, notify DWP by end of next business day.</t>
    </r>
  </si>
  <si>
    <t>Sweet Home, City of</t>
  </si>
  <si>
    <t>I.D. # OR4100851</t>
  </si>
  <si>
    <t>WTP: WTP-B</t>
  </si>
  <si>
    <t xml:space="preserve">Month of </t>
  </si>
  <si>
    <r>
      <t>1</t>
    </r>
    <r>
      <rPr>
        <sz val="10"/>
        <rFont val="Arial"/>
        <family val="2"/>
      </rPr>
      <t xml:space="preserve">  Including continuous turbidity data, if applicable, for optimization recording purposes.  Compliance values in Columns "12am through 8pm" may not correspond to continuous readings maximum.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</si>
  <si>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 NF=No Flow</t>
    </r>
  </si>
  <si>
    <t>MIN</t>
  </si>
  <si>
    <t>NF</t>
  </si>
  <si>
    <t>Jaegar Howatt</t>
  </si>
  <si>
    <t>T-448091</t>
  </si>
  <si>
    <t>541-570-7561</t>
  </si>
  <si>
    <t>All the 4 hr turbidity readings &lt;/= 1.0 NTU?      Yes</t>
  </si>
  <si>
    <t>95% of 4 hr  turbidity readings &lt;/= 0.3 NTU?           Yes</t>
  </si>
  <si>
    <r>
      <t xml:space="preserve"> All turbidity readings  &lt; IFE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triggers?         Yes</t>
    </r>
  </si>
  <si>
    <t>CT's met everyday?   Yes</t>
  </si>
  <si>
    <t xml:space="preserve">  &gt;/= 0.2 mg/L  Yes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</si>
</sst>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"/>
    <numFmt numFmtId="165" formatCode="0.0"/>
    <numFmt numFmtId="166" formatCode="[$-409]mmmm\-yy;@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7" fillId="0" borderId="0" xfId="0" applyFont="1"/>
    <xf numFmtId="2" fontId="7" fillId="0" borderId="0" xfId="0" applyNumberFormat="1" applyFont="1"/>
    <xf numFmtId="0" fontId="7" fillId="0" borderId="0" xfId="0" applyFont="1" applyAlignment="1">
      <alignment horizontal="center"/>
    </xf>
    <xf numFmtId="165" fontId="7" fillId="0" borderId="0" xfId="0" applyNumberFormat="1" applyFont="1"/>
    <xf numFmtId="0" fontId="8" fillId="0" borderId="36" xfId="0" applyFont="1" applyBorder="1"/>
    <xf numFmtId="0" fontId="7" fillId="0" borderId="30" xfId="0" applyFont="1" applyBorder="1"/>
    <xf numFmtId="0" fontId="8" fillId="0" borderId="30" xfId="0" applyFont="1" applyBorder="1"/>
    <xf numFmtId="0" fontId="8" fillId="0" borderId="30" xfId="0" applyFont="1" applyBorder="1" applyAlignment="1">
      <alignment horizontal="right"/>
    </xf>
    <xf numFmtId="165" fontId="7" fillId="0" borderId="30" xfId="0" applyNumberFormat="1" applyFont="1" applyBorder="1"/>
    <xf numFmtId="0" fontId="6" fillId="0" borderId="30" xfId="0" applyFont="1" applyBorder="1"/>
    <xf numFmtId="0" fontId="6" fillId="0" borderId="30" xfId="0" applyFont="1" applyBorder="1" applyAlignment="1">
      <alignment horizontal="center"/>
    </xf>
    <xf numFmtId="0" fontId="9" fillId="0" borderId="30" xfId="0" applyFont="1" applyBorder="1" applyAlignment="1">
      <alignment horizontal="right"/>
    </xf>
    <xf numFmtId="0" fontId="6" fillId="0" borderId="38" xfId="0" applyFont="1" applyBorder="1" applyAlignment="1">
      <alignment horizontal="center"/>
    </xf>
    <xf numFmtId="0" fontId="7" fillId="2" borderId="0" xfId="0" applyFont="1" applyFill="1"/>
    <xf numFmtId="2" fontId="7" fillId="2" borderId="0" xfId="0" applyNumberFormat="1" applyFont="1" applyFill="1"/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/>
    <xf numFmtId="0" fontId="7" fillId="0" borderId="21" xfId="0" applyFont="1" applyBorder="1"/>
    <xf numFmtId="2" fontId="7" fillId="0" borderId="24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165" fontId="7" fillId="0" borderId="21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11" fillId="0" borderId="0" xfId="0" applyFont="1" applyAlignment="1">
      <alignment horizontal="center"/>
    </xf>
    <xf numFmtId="165" fontId="7" fillId="0" borderId="28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2" fontId="10" fillId="0" borderId="27" xfId="0" applyNumberFormat="1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2" fontId="10" fillId="0" borderId="22" xfId="0" applyNumberFormat="1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165" fontId="7" fillId="0" borderId="22" xfId="0" applyNumberFormat="1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42" xfId="0" applyNumberFormat="1" applyFont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1" fontId="13" fillId="0" borderId="43" xfId="0" applyNumberFormat="1" applyFont="1" applyBorder="1" applyAlignment="1">
      <alignment horizontal="center"/>
    </xf>
    <xf numFmtId="1" fontId="7" fillId="0" borderId="15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165" fontId="14" fillId="0" borderId="15" xfId="0" applyNumberFormat="1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2" fontId="7" fillId="0" borderId="4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65" fontId="7" fillId="0" borderId="12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2" fontId="7" fillId="0" borderId="17" xfId="0" applyNumberFormat="1" applyFont="1" applyBorder="1"/>
    <xf numFmtId="3" fontId="7" fillId="0" borderId="10" xfId="0" applyNumberFormat="1" applyFont="1" applyBorder="1"/>
    <xf numFmtId="2" fontId="7" fillId="0" borderId="10" xfId="0" applyNumberFormat="1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19" xfId="0" applyNumberFormat="1" applyFont="1" applyBorder="1"/>
    <xf numFmtId="2" fontId="7" fillId="0" borderId="30" xfId="0" applyNumberFormat="1" applyFont="1" applyBorder="1" applyAlignment="1">
      <alignment vertical="center"/>
    </xf>
    <xf numFmtId="0" fontId="7" fillId="0" borderId="38" xfId="0" applyFont="1" applyBorder="1"/>
    <xf numFmtId="0" fontId="10" fillId="0" borderId="31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15" fillId="0" borderId="0" xfId="0" quotePrefix="1" applyFont="1"/>
    <xf numFmtId="0" fontId="7" fillId="0" borderId="0" xfId="0" applyFont="1" applyAlignment="1">
      <alignment vertical="center"/>
    </xf>
    <xf numFmtId="0" fontId="15" fillId="0" borderId="0" xfId="0" quotePrefix="1" applyFont="1" applyAlignment="1">
      <alignment horizontal="left"/>
    </xf>
    <xf numFmtId="2" fontId="9" fillId="0" borderId="0" xfId="0" applyNumberFormat="1" applyFont="1" applyAlignment="1">
      <alignment horizontal="right"/>
    </xf>
    <xf numFmtId="0" fontId="9" fillId="0" borderId="0" xfId="0" applyFont="1"/>
    <xf numFmtId="165" fontId="9" fillId="0" borderId="17" xfId="0" applyNumberFormat="1" applyFont="1" applyBorder="1"/>
    <xf numFmtId="0" fontId="9" fillId="0" borderId="17" xfId="0" applyFont="1" applyBorder="1"/>
    <xf numFmtId="0" fontId="7" fillId="0" borderId="17" xfId="0" applyFont="1" applyBorder="1" applyAlignment="1">
      <alignment horizontal="center"/>
    </xf>
    <xf numFmtId="0" fontId="10" fillId="0" borderId="0" xfId="0" applyFont="1"/>
    <xf numFmtId="0" fontId="9" fillId="0" borderId="18" xfId="0" applyFont="1" applyBorder="1"/>
    <xf numFmtId="0" fontId="7" fillId="0" borderId="18" xfId="0" applyFont="1" applyBorder="1" applyAlignment="1">
      <alignment horizontal="center"/>
    </xf>
    <xf numFmtId="0" fontId="11" fillId="0" borderId="0" xfId="0" applyFont="1"/>
    <xf numFmtId="0" fontId="6" fillId="0" borderId="0" xfId="0" applyFont="1"/>
    <xf numFmtId="2" fontId="0" fillId="0" borderId="1" xfId="0" applyNumberFormat="1" applyBorder="1" applyAlignment="1">
      <alignment horizontal="center"/>
    </xf>
    <xf numFmtId="0" fontId="9" fillId="0" borderId="17" xfId="0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2" fontId="7" fillId="0" borderId="0" xfId="0" applyNumberFormat="1" applyFont="1" applyAlignment="1">
      <alignment horizontal="center"/>
    </xf>
    <xf numFmtId="0" fontId="9" fillId="0" borderId="17" xfId="0" applyFont="1" applyBorder="1" applyAlignment="1">
      <alignment horizontal="left"/>
    </xf>
    <xf numFmtId="1" fontId="9" fillId="0" borderId="18" xfId="0" applyNumberFormat="1" applyFont="1" applyBorder="1" applyAlignment="1">
      <alignment horizontal="left"/>
    </xf>
    <xf numFmtId="2" fontId="1" fillId="0" borderId="15" xfId="0" applyNumberFormat="1" applyFont="1" applyBorder="1" applyAlignment="1">
      <alignment horizontal="center"/>
    </xf>
    <xf numFmtId="2" fontId="1" fillId="0" borderId="4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166" fontId="8" fillId="0" borderId="30" xfId="0" applyNumberFormat="1" applyFont="1" applyBorder="1" applyAlignment="1">
      <alignment horizontal="left"/>
    </xf>
    <xf numFmtId="14" fontId="7" fillId="0" borderId="18" xfId="0" applyNumberFormat="1" applyFont="1" applyBorder="1"/>
    <xf numFmtId="0" fontId="1" fillId="0" borderId="31" xfId="0" applyFont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2" fontId="1" fillId="0" borderId="36" xfId="0" applyNumberFormat="1" applyFont="1" applyBorder="1" applyAlignment="1">
      <alignment vertical="center"/>
    </xf>
    <xf numFmtId="0" fontId="1" fillId="0" borderId="3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45</xdr:row>
      <xdr:rowOff>38100</xdr:rowOff>
    </xdr:from>
    <xdr:to>
      <xdr:col>15</xdr:col>
      <xdr:colOff>536418</xdr:colOff>
      <xdr:row>47</xdr:row>
      <xdr:rowOff>161925</xdr:rowOff>
    </xdr:to>
    <xdr:sp macro="" textlink="">
      <xdr:nvSpPr>
        <xdr:cNvPr id="6" name="Freeform: Shape 5">
          <a:extLst>
            <a:ext uri="{FF2B5EF4-FFF2-40B4-BE49-F238E27FC236}">
              <a16:creationId xmlns:a16="http://schemas.microsoft.com/office/drawing/2014/main" id="{EB979F53-54FB-081C-3ABE-099FE0051749}"/>
            </a:ext>
          </a:extLst>
        </xdr:cNvPr>
        <xdr:cNvSpPr/>
      </xdr:nvSpPr>
      <xdr:spPr bwMode="auto">
        <a:xfrm>
          <a:off x="10048875" y="10115550"/>
          <a:ext cx="1869918" cy="647700"/>
        </a:xfrm>
        <a:custGeom>
          <a:avLst/>
          <a:gdLst>
            <a:gd name="connsiteX0" fmla="*/ 152400 w 3241518"/>
            <a:gd name="connsiteY0" fmla="*/ 809625 h 1276350"/>
            <a:gd name="connsiteX1" fmla="*/ 133350 w 3241518"/>
            <a:gd name="connsiteY1" fmla="*/ 723900 h 1276350"/>
            <a:gd name="connsiteX2" fmla="*/ 85725 w 3241518"/>
            <a:gd name="connsiteY2" fmla="*/ 609600 h 1276350"/>
            <a:gd name="connsiteX3" fmla="*/ 57150 w 3241518"/>
            <a:gd name="connsiteY3" fmla="*/ 514350 h 1276350"/>
            <a:gd name="connsiteX4" fmla="*/ 47625 w 3241518"/>
            <a:gd name="connsiteY4" fmla="*/ 352425 h 1276350"/>
            <a:gd name="connsiteX5" fmla="*/ 28575 w 3241518"/>
            <a:gd name="connsiteY5" fmla="*/ 209550 h 1276350"/>
            <a:gd name="connsiteX6" fmla="*/ 66675 w 3241518"/>
            <a:gd name="connsiteY6" fmla="*/ 47625 h 1276350"/>
            <a:gd name="connsiteX7" fmla="*/ 190500 w 3241518"/>
            <a:gd name="connsiteY7" fmla="*/ 0 h 1276350"/>
            <a:gd name="connsiteX8" fmla="*/ 238125 w 3241518"/>
            <a:gd name="connsiteY8" fmla="*/ 9525 h 1276350"/>
            <a:gd name="connsiteX9" fmla="*/ 247650 w 3241518"/>
            <a:gd name="connsiteY9" fmla="*/ 38100 h 1276350"/>
            <a:gd name="connsiteX10" fmla="*/ 266700 w 3241518"/>
            <a:gd name="connsiteY10" fmla="*/ 152400 h 1276350"/>
            <a:gd name="connsiteX11" fmla="*/ 247650 w 3241518"/>
            <a:gd name="connsiteY11" fmla="*/ 304800 h 1276350"/>
            <a:gd name="connsiteX12" fmla="*/ 238125 w 3241518"/>
            <a:gd name="connsiteY12" fmla="*/ 428625 h 1276350"/>
            <a:gd name="connsiteX13" fmla="*/ 228600 w 3241518"/>
            <a:gd name="connsiteY13" fmla="*/ 485775 h 1276350"/>
            <a:gd name="connsiteX14" fmla="*/ 200025 w 3241518"/>
            <a:gd name="connsiteY14" fmla="*/ 638175 h 1276350"/>
            <a:gd name="connsiteX15" fmla="*/ 190500 w 3241518"/>
            <a:gd name="connsiteY15" fmla="*/ 714375 h 1276350"/>
            <a:gd name="connsiteX16" fmla="*/ 180975 w 3241518"/>
            <a:gd name="connsiteY16" fmla="*/ 800100 h 1276350"/>
            <a:gd name="connsiteX17" fmla="*/ 161925 w 3241518"/>
            <a:gd name="connsiteY17" fmla="*/ 876300 h 1276350"/>
            <a:gd name="connsiteX18" fmla="*/ 142875 w 3241518"/>
            <a:gd name="connsiteY18" fmla="*/ 981075 h 1276350"/>
            <a:gd name="connsiteX19" fmla="*/ 76200 w 3241518"/>
            <a:gd name="connsiteY19" fmla="*/ 1162050 h 1276350"/>
            <a:gd name="connsiteX20" fmla="*/ 28575 w 3241518"/>
            <a:gd name="connsiteY20" fmla="*/ 1266825 h 1276350"/>
            <a:gd name="connsiteX21" fmla="*/ 0 w 3241518"/>
            <a:gd name="connsiteY21" fmla="*/ 1143000 h 1276350"/>
            <a:gd name="connsiteX22" fmla="*/ 9525 w 3241518"/>
            <a:gd name="connsiteY22" fmla="*/ 1095375 h 1276350"/>
            <a:gd name="connsiteX23" fmla="*/ 66675 w 3241518"/>
            <a:gd name="connsiteY23" fmla="*/ 981075 h 1276350"/>
            <a:gd name="connsiteX24" fmla="*/ 95250 w 3241518"/>
            <a:gd name="connsiteY24" fmla="*/ 942975 h 1276350"/>
            <a:gd name="connsiteX25" fmla="*/ 142875 w 3241518"/>
            <a:gd name="connsiteY25" fmla="*/ 904875 h 1276350"/>
            <a:gd name="connsiteX26" fmla="*/ 171450 w 3241518"/>
            <a:gd name="connsiteY26" fmla="*/ 857250 h 1276350"/>
            <a:gd name="connsiteX27" fmla="*/ 247650 w 3241518"/>
            <a:gd name="connsiteY27" fmla="*/ 809625 h 1276350"/>
            <a:gd name="connsiteX28" fmla="*/ 295275 w 3241518"/>
            <a:gd name="connsiteY28" fmla="*/ 762000 h 1276350"/>
            <a:gd name="connsiteX29" fmla="*/ 352425 w 3241518"/>
            <a:gd name="connsiteY29" fmla="*/ 723900 h 1276350"/>
            <a:gd name="connsiteX30" fmla="*/ 314325 w 3241518"/>
            <a:gd name="connsiteY30" fmla="*/ 714375 h 1276350"/>
            <a:gd name="connsiteX31" fmla="*/ 228600 w 3241518"/>
            <a:gd name="connsiteY31" fmla="*/ 762000 h 1276350"/>
            <a:gd name="connsiteX32" fmla="*/ 200025 w 3241518"/>
            <a:gd name="connsiteY32" fmla="*/ 828675 h 1276350"/>
            <a:gd name="connsiteX33" fmla="*/ 219075 w 3241518"/>
            <a:gd name="connsiteY33" fmla="*/ 895350 h 1276350"/>
            <a:gd name="connsiteX34" fmla="*/ 381000 w 3241518"/>
            <a:gd name="connsiteY34" fmla="*/ 847725 h 1276350"/>
            <a:gd name="connsiteX35" fmla="*/ 390525 w 3241518"/>
            <a:gd name="connsiteY35" fmla="*/ 809625 h 1276350"/>
            <a:gd name="connsiteX36" fmla="*/ 381000 w 3241518"/>
            <a:gd name="connsiteY36" fmla="*/ 771525 h 1276350"/>
            <a:gd name="connsiteX37" fmla="*/ 371475 w 3241518"/>
            <a:gd name="connsiteY37" fmla="*/ 800100 h 1276350"/>
            <a:gd name="connsiteX38" fmla="*/ 381000 w 3241518"/>
            <a:gd name="connsiteY38" fmla="*/ 828675 h 1276350"/>
            <a:gd name="connsiteX39" fmla="*/ 466725 w 3241518"/>
            <a:gd name="connsiteY39" fmla="*/ 885825 h 1276350"/>
            <a:gd name="connsiteX40" fmla="*/ 628650 w 3241518"/>
            <a:gd name="connsiteY40" fmla="*/ 857250 h 1276350"/>
            <a:gd name="connsiteX41" fmla="*/ 638175 w 3241518"/>
            <a:gd name="connsiteY41" fmla="*/ 828675 h 1276350"/>
            <a:gd name="connsiteX42" fmla="*/ 600075 w 3241518"/>
            <a:gd name="connsiteY42" fmla="*/ 781050 h 1276350"/>
            <a:gd name="connsiteX43" fmla="*/ 533400 w 3241518"/>
            <a:gd name="connsiteY43" fmla="*/ 828675 h 1276350"/>
            <a:gd name="connsiteX44" fmla="*/ 514350 w 3241518"/>
            <a:gd name="connsiteY44" fmla="*/ 904875 h 1276350"/>
            <a:gd name="connsiteX45" fmla="*/ 542925 w 3241518"/>
            <a:gd name="connsiteY45" fmla="*/ 933450 h 1276350"/>
            <a:gd name="connsiteX46" fmla="*/ 666750 w 3241518"/>
            <a:gd name="connsiteY46" fmla="*/ 923925 h 1276350"/>
            <a:gd name="connsiteX47" fmla="*/ 733425 w 3241518"/>
            <a:gd name="connsiteY47" fmla="*/ 866775 h 1276350"/>
            <a:gd name="connsiteX48" fmla="*/ 771525 w 3241518"/>
            <a:gd name="connsiteY48" fmla="*/ 790575 h 1276350"/>
            <a:gd name="connsiteX49" fmla="*/ 800100 w 3241518"/>
            <a:gd name="connsiteY49" fmla="*/ 771525 h 1276350"/>
            <a:gd name="connsiteX50" fmla="*/ 771525 w 3241518"/>
            <a:gd name="connsiteY50" fmla="*/ 781050 h 1276350"/>
            <a:gd name="connsiteX51" fmla="*/ 723900 w 3241518"/>
            <a:gd name="connsiteY51" fmla="*/ 876300 h 1276350"/>
            <a:gd name="connsiteX52" fmla="*/ 752475 w 3241518"/>
            <a:gd name="connsiteY52" fmla="*/ 914400 h 1276350"/>
            <a:gd name="connsiteX53" fmla="*/ 857250 w 3241518"/>
            <a:gd name="connsiteY53" fmla="*/ 857250 h 1276350"/>
            <a:gd name="connsiteX54" fmla="*/ 895350 w 3241518"/>
            <a:gd name="connsiteY54" fmla="*/ 914400 h 1276350"/>
            <a:gd name="connsiteX55" fmla="*/ 933450 w 3241518"/>
            <a:gd name="connsiteY55" fmla="*/ 1019175 h 1276350"/>
            <a:gd name="connsiteX56" fmla="*/ 923925 w 3241518"/>
            <a:gd name="connsiteY56" fmla="*/ 1219200 h 1276350"/>
            <a:gd name="connsiteX57" fmla="*/ 895350 w 3241518"/>
            <a:gd name="connsiteY57" fmla="*/ 1247775 h 1276350"/>
            <a:gd name="connsiteX58" fmla="*/ 819150 w 3241518"/>
            <a:gd name="connsiteY58" fmla="*/ 1276350 h 1276350"/>
            <a:gd name="connsiteX59" fmla="*/ 742950 w 3241518"/>
            <a:gd name="connsiteY59" fmla="*/ 1238250 h 1276350"/>
            <a:gd name="connsiteX60" fmla="*/ 771525 w 3241518"/>
            <a:gd name="connsiteY60" fmla="*/ 1085850 h 1276350"/>
            <a:gd name="connsiteX61" fmla="*/ 781050 w 3241518"/>
            <a:gd name="connsiteY61" fmla="*/ 1038225 h 1276350"/>
            <a:gd name="connsiteX62" fmla="*/ 838200 w 3241518"/>
            <a:gd name="connsiteY62" fmla="*/ 962025 h 1276350"/>
            <a:gd name="connsiteX63" fmla="*/ 895350 w 3241518"/>
            <a:gd name="connsiteY63" fmla="*/ 885825 h 1276350"/>
            <a:gd name="connsiteX64" fmla="*/ 1000125 w 3241518"/>
            <a:gd name="connsiteY64" fmla="*/ 800100 h 1276350"/>
            <a:gd name="connsiteX65" fmla="*/ 1038225 w 3241518"/>
            <a:gd name="connsiteY65" fmla="*/ 790575 h 1276350"/>
            <a:gd name="connsiteX66" fmla="*/ 981075 w 3241518"/>
            <a:gd name="connsiteY66" fmla="*/ 800100 h 1276350"/>
            <a:gd name="connsiteX67" fmla="*/ 962025 w 3241518"/>
            <a:gd name="connsiteY67" fmla="*/ 857250 h 1276350"/>
            <a:gd name="connsiteX68" fmla="*/ 952500 w 3241518"/>
            <a:gd name="connsiteY68" fmla="*/ 885825 h 1276350"/>
            <a:gd name="connsiteX69" fmla="*/ 962025 w 3241518"/>
            <a:gd name="connsiteY69" fmla="*/ 942975 h 1276350"/>
            <a:gd name="connsiteX70" fmla="*/ 1057275 w 3241518"/>
            <a:gd name="connsiteY70" fmla="*/ 866775 h 1276350"/>
            <a:gd name="connsiteX71" fmla="*/ 1143000 w 3241518"/>
            <a:gd name="connsiteY71" fmla="*/ 933450 h 1276350"/>
            <a:gd name="connsiteX72" fmla="*/ 1171575 w 3241518"/>
            <a:gd name="connsiteY72" fmla="*/ 914400 h 1276350"/>
            <a:gd name="connsiteX73" fmla="*/ 1219200 w 3241518"/>
            <a:gd name="connsiteY73" fmla="*/ 828675 h 1276350"/>
            <a:gd name="connsiteX74" fmla="*/ 1228725 w 3241518"/>
            <a:gd name="connsiteY74" fmla="*/ 771525 h 1276350"/>
            <a:gd name="connsiteX75" fmla="*/ 1238250 w 3241518"/>
            <a:gd name="connsiteY75" fmla="*/ 828675 h 1276350"/>
            <a:gd name="connsiteX76" fmla="*/ 1247775 w 3241518"/>
            <a:gd name="connsiteY76" fmla="*/ 857250 h 1276350"/>
            <a:gd name="connsiteX77" fmla="*/ 1304925 w 3241518"/>
            <a:gd name="connsiteY77" fmla="*/ 933450 h 1276350"/>
            <a:gd name="connsiteX78" fmla="*/ 1352550 w 3241518"/>
            <a:gd name="connsiteY78" fmla="*/ 942975 h 1276350"/>
            <a:gd name="connsiteX79" fmla="*/ 1428750 w 3241518"/>
            <a:gd name="connsiteY79" fmla="*/ 933450 h 1276350"/>
            <a:gd name="connsiteX80" fmla="*/ 1514475 w 3241518"/>
            <a:gd name="connsiteY80" fmla="*/ 847725 h 1276350"/>
            <a:gd name="connsiteX81" fmla="*/ 1562100 w 3241518"/>
            <a:gd name="connsiteY81" fmla="*/ 742950 h 1276350"/>
            <a:gd name="connsiteX82" fmla="*/ 1609725 w 3241518"/>
            <a:gd name="connsiteY82" fmla="*/ 609600 h 1276350"/>
            <a:gd name="connsiteX83" fmla="*/ 1619250 w 3241518"/>
            <a:gd name="connsiteY83" fmla="*/ 542925 h 1276350"/>
            <a:gd name="connsiteX84" fmla="*/ 1638300 w 3241518"/>
            <a:gd name="connsiteY84" fmla="*/ 447675 h 1276350"/>
            <a:gd name="connsiteX85" fmla="*/ 1647825 w 3241518"/>
            <a:gd name="connsiteY85" fmla="*/ 314325 h 1276350"/>
            <a:gd name="connsiteX86" fmla="*/ 1666875 w 3241518"/>
            <a:gd name="connsiteY86" fmla="*/ 180975 h 1276350"/>
            <a:gd name="connsiteX87" fmla="*/ 1657350 w 3241518"/>
            <a:gd name="connsiteY87" fmla="*/ 219075 h 1276350"/>
            <a:gd name="connsiteX88" fmla="*/ 1647825 w 3241518"/>
            <a:gd name="connsiteY88" fmla="*/ 266700 h 1276350"/>
            <a:gd name="connsiteX89" fmla="*/ 1657350 w 3241518"/>
            <a:gd name="connsiteY89" fmla="*/ 790575 h 1276350"/>
            <a:gd name="connsiteX90" fmla="*/ 1666875 w 3241518"/>
            <a:gd name="connsiteY90" fmla="*/ 819150 h 1276350"/>
            <a:gd name="connsiteX91" fmla="*/ 1657350 w 3241518"/>
            <a:gd name="connsiteY91" fmla="*/ 771525 h 1276350"/>
            <a:gd name="connsiteX92" fmla="*/ 1666875 w 3241518"/>
            <a:gd name="connsiteY92" fmla="*/ 647700 h 1276350"/>
            <a:gd name="connsiteX93" fmla="*/ 1695450 w 3241518"/>
            <a:gd name="connsiteY93" fmla="*/ 628650 h 1276350"/>
            <a:gd name="connsiteX94" fmla="*/ 1752600 w 3241518"/>
            <a:gd name="connsiteY94" fmla="*/ 581025 h 1276350"/>
            <a:gd name="connsiteX95" fmla="*/ 1790700 w 3241518"/>
            <a:gd name="connsiteY95" fmla="*/ 552450 h 1276350"/>
            <a:gd name="connsiteX96" fmla="*/ 1838325 w 3241518"/>
            <a:gd name="connsiteY96" fmla="*/ 542925 h 1276350"/>
            <a:gd name="connsiteX97" fmla="*/ 1895475 w 3241518"/>
            <a:gd name="connsiteY97" fmla="*/ 523875 h 1276350"/>
            <a:gd name="connsiteX98" fmla="*/ 1924050 w 3241518"/>
            <a:gd name="connsiteY98" fmla="*/ 514350 h 1276350"/>
            <a:gd name="connsiteX99" fmla="*/ 1962150 w 3241518"/>
            <a:gd name="connsiteY99" fmla="*/ 400050 h 1276350"/>
            <a:gd name="connsiteX100" fmla="*/ 1971675 w 3241518"/>
            <a:gd name="connsiteY100" fmla="*/ 352425 h 1276350"/>
            <a:gd name="connsiteX101" fmla="*/ 1981200 w 3241518"/>
            <a:gd name="connsiteY101" fmla="*/ 209550 h 1276350"/>
            <a:gd name="connsiteX102" fmla="*/ 1962150 w 3241518"/>
            <a:gd name="connsiteY102" fmla="*/ 247650 h 1276350"/>
            <a:gd name="connsiteX103" fmla="*/ 1952625 w 3241518"/>
            <a:gd name="connsiteY103" fmla="*/ 352425 h 1276350"/>
            <a:gd name="connsiteX104" fmla="*/ 1943100 w 3241518"/>
            <a:gd name="connsiteY104" fmla="*/ 409575 h 1276350"/>
            <a:gd name="connsiteX105" fmla="*/ 1933575 w 3241518"/>
            <a:gd name="connsiteY105" fmla="*/ 476250 h 1276350"/>
            <a:gd name="connsiteX106" fmla="*/ 1943100 w 3241518"/>
            <a:gd name="connsiteY106" fmla="*/ 952500 h 1276350"/>
            <a:gd name="connsiteX107" fmla="*/ 1990725 w 3241518"/>
            <a:gd name="connsiteY107" fmla="*/ 904875 h 1276350"/>
            <a:gd name="connsiteX108" fmla="*/ 2057400 w 3241518"/>
            <a:gd name="connsiteY108" fmla="*/ 800100 h 1276350"/>
            <a:gd name="connsiteX109" fmla="*/ 2085975 w 3241518"/>
            <a:gd name="connsiteY109" fmla="*/ 781050 h 1276350"/>
            <a:gd name="connsiteX110" fmla="*/ 2114550 w 3241518"/>
            <a:gd name="connsiteY110" fmla="*/ 771525 h 1276350"/>
            <a:gd name="connsiteX111" fmla="*/ 2066925 w 3241518"/>
            <a:gd name="connsiteY111" fmla="*/ 800100 h 1276350"/>
            <a:gd name="connsiteX112" fmla="*/ 2009775 w 3241518"/>
            <a:gd name="connsiteY112" fmla="*/ 876300 h 1276350"/>
            <a:gd name="connsiteX113" fmla="*/ 2019300 w 3241518"/>
            <a:gd name="connsiteY113" fmla="*/ 933450 h 1276350"/>
            <a:gd name="connsiteX114" fmla="*/ 2152650 w 3241518"/>
            <a:gd name="connsiteY114" fmla="*/ 942975 h 1276350"/>
            <a:gd name="connsiteX115" fmla="*/ 2162175 w 3241518"/>
            <a:gd name="connsiteY115" fmla="*/ 809625 h 1276350"/>
            <a:gd name="connsiteX116" fmla="*/ 2133600 w 3241518"/>
            <a:gd name="connsiteY116" fmla="*/ 800100 h 1276350"/>
            <a:gd name="connsiteX117" fmla="*/ 2190750 w 3241518"/>
            <a:gd name="connsiteY117" fmla="*/ 800100 h 1276350"/>
            <a:gd name="connsiteX118" fmla="*/ 2209800 w 3241518"/>
            <a:gd name="connsiteY118" fmla="*/ 857250 h 1276350"/>
            <a:gd name="connsiteX119" fmla="*/ 2228850 w 3241518"/>
            <a:gd name="connsiteY119" fmla="*/ 895350 h 1276350"/>
            <a:gd name="connsiteX120" fmla="*/ 2247900 w 3241518"/>
            <a:gd name="connsiteY120" fmla="*/ 923925 h 1276350"/>
            <a:gd name="connsiteX121" fmla="*/ 2324100 w 3241518"/>
            <a:gd name="connsiteY121" fmla="*/ 952500 h 1276350"/>
            <a:gd name="connsiteX122" fmla="*/ 2381250 w 3241518"/>
            <a:gd name="connsiteY122" fmla="*/ 933450 h 1276350"/>
            <a:gd name="connsiteX123" fmla="*/ 2390775 w 3241518"/>
            <a:gd name="connsiteY123" fmla="*/ 876300 h 1276350"/>
            <a:gd name="connsiteX124" fmla="*/ 2400300 w 3241518"/>
            <a:gd name="connsiteY124" fmla="*/ 838200 h 1276350"/>
            <a:gd name="connsiteX125" fmla="*/ 2428875 w 3241518"/>
            <a:gd name="connsiteY125" fmla="*/ 914400 h 1276350"/>
            <a:gd name="connsiteX126" fmla="*/ 2457450 w 3241518"/>
            <a:gd name="connsiteY126" fmla="*/ 952500 h 1276350"/>
            <a:gd name="connsiteX127" fmla="*/ 2486025 w 3241518"/>
            <a:gd name="connsiteY127" fmla="*/ 962025 h 1276350"/>
            <a:gd name="connsiteX128" fmla="*/ 2514600 w 3241518"/>
            <a:gd name="connsiteY128" fmla="*/ 952500 h 1276350"/>
            <a:gd name="connsiteX129" fmla="*/ 2552700 w 3241518"/>
            <a:gd name="connsiteY129" fmla="*/ 876300 h 1276350"/>
            <a:gd name="connsiteX130" fmla="*/ 2571750 w 3241518"/>
            <a:gd name="connsiteY130" fmla="*/ 847725 h 1276350"/>
            <a:gd name="connsiteX131" fmla="*/ 2628900 w 3241518"/>
            <a:gd name="connsiteY131" fmla="*/ 800100 h 1276350"/>
            <a:gd name="connsiteX132" fmla="*/ 2657475 w 3241518"/>
            <a:gd name="connsiteY132" fmla="*/ 790575 h 1276350"/>
            <a:gd name="connsiteX133" fmla="*/ 2581275 w 3241518"/>
            <a:gd name="connsiteY133" fmla="*/ 809625 h 1276350"/>
            <a:gd name="connsiteX134" fmla="*/ 2562225 w 3241518"/>
            <a:gd name="connsiteY134" fmla="*/ 838200 h 1276350"/>
            <a:gd name="connsiteX135" fmla="*/ 2543175 w 3241518"/>
            <a:gd name="connsiteY135" fmla="*/ 933450 h 1276350"/>
            <a:gd name="connsiteX136" fmla="*/ 2581275 w 3241518"/>
            <a:gd name="connsiteY136" fmla="*/ 942975 h 1276350"/>
            <a:gd name="connsiteX137" fmla="*/ 2609850 w 3241518"/>
            <a:gd name="connsiteY137" fmla="*/ 933450 h 1276350"/>
            <a:gd name="connsiteX138" fmla="*/ 2657475 w 3241518"/>
            <a:gd name="connsiteY138" fmla="*/ 847725 h 1276350"/>
            <a:gd name="connsiteX139" fmla="*/ 2676525 w 3241518"/>
            <a:gd name="connsiteY139" fmla="*/ 952500 h 1276350"/>
            <a:gd name="connsiteX140" fmla="*/ 2686050 w 3241518"/>
            <a:gd name="connsiteY140" fmla="*/ 981075 h 1276350"/>
            <a:gd name="connsiteX141" fmla="*/ 2714625 w 3241518"/>
            <a:gd name="connsiteY141" fmla="*/ 990600 h 1276350"/>
            <a:gd name="connsiteX142" fmla="*/ 2781300 w 3241518"/>
            <a:gd name="connsiteY142" fmla="*/ 962025 h 1276350"/>
            <a:gd name="connsiteX143" fmla="*/ 2800350 w 3241518"/>
            <a:gd name="connsiteY143" fmla="*/ 933450 h 1276350"/>
            <a:gd name="connsiteX144" fmla="*/ 2828925 w 3241518"/>
            <a:gd name="connsiteY144" fmla="*/ 885825 h 1276350"/>
            <a:gd name="connsiteX145" fmla="*/ 2838450 w 3241518"/>
            <a:gd name="connsiteY145" fmla="*/ 857250 h 1276350"/>
            <a:gd name="connsiteX146" fmla="*/ 2857500 w 3241518"/>
            <a:gd name="connsiteY146" fmla="*/ 752475 h 1276350"/>
            <a:gd name="connsiteX147" fmla="*/ 2876550 w 3241518"/>
            <a:gd name="connsiteY147" fmla="*/ 581025 h 1276350"/>
            <a:gd name="connsiteX148" fmla="*/ 2886075 w 3241518"/>
            <a:gd name="connsiteY148" fmla="*/ 361950 h 1276350"/>
            <a:gd name="connsiteX149" fmla="*/ 2895600 w 3241518"/>
            <a:gd name="connsiteY149" fmla="*/ 419100 h 1276350"/>
            <a:gd name="connsiteX150" fmla="*/ 2905125 w 3241518"/>
            <a:gd name="connsiteY150" fmla="*/ 485775 h 1276350"/>
            <a:gd name="connsiteX151" fmla="*/ 2895600 w 3241518"/>
            <a:gd name="connsiteY151" fmla="*/ 704850 h 1276350"/>
            <a:gd name="connsiteX152" fmla="*/ 2886075 w 3241518"/>
            <a:gd name="connsiteY152" fmla="*/ 752475 h 1276350"/>
            <a:gd name="connsiteX153" fmla="*/ 2876550 w 3241518"/>
            <a:gd name="connsiteY153" fmla="*/ 819150 h 1276350"/>
            <a:gd name="connsiteX154" fmla="*/ 2895600 w 3241518"/>
            <a:gd name="connsiteY154" fmla="*/ 933450 h 1276350"/>
            <a:gd name="connsiteX155" fmla="*/ 2924175 w 3241518"/>
            <a:gd name="connsiteY155" fmla="*/ 962025 h 1276350"/>
            <a:gd name="connsiteX156" fmla="*/ 2952750 w 3241518"/>
            <a:gd name="connsiteY156" fmla="*/ 971550 h 1276350"/>
            <a:gd name="connsiteX157" fmla="*/ 3000375 w 3241518"/>
            <a:gd name="connsiteY157" fmla="*/ 962025 h 1276350"/>
            <a:gd name="connsiteX158" fmla="*/ 3009900 w 3241518"/>
            <a:gd name="connsiteY158" fmla="*/ 914400 h 1276350"/>
            <a:gd name="connsiteX159" fmla="*/ 3019425 w 3241518"/>
            <a:gd name="connsiteY159" fmla="*/ 885825 h 1276350"/>
            <a:gd name="connsiteX160" fmla="*/ 3028950 w 3241518"/>
            <a:gd name="connsiteY160" fmla="*/ 676275 h 1276350"/>
            <a:gd name="connsiteX161" fmla="*/ 3038475 w 3241518"/>
            <a:gd name="connsiteY161" fmla="*/ 638175 h 1276350"/>
            <a:gd name="connsiteX162" fmla="*/ 3028950 w 3241518"/>
            <a:gd name="connsiteY162" fmla="*/ 457200 h 1276350"/>
            <a:gd name="connsiteX163" fmla="*/ 3019425 w 3241518"/>
            <a:gd name="connsiteY163" fmla="*/ 523875 h 1276350"/>
            <a:gd name="connsiteX164" fmla="*/ 3038475 w 3241518"/>
            <a:gd name="connsiteY164" fmla="*/ 762000 h 1276350"/>
            <a:gd name="connsiteX165" fmla="*/ 3057525 w 3241518"/>
            <a:gd name="connsiteY165" fmla="*/ 847725 h 1276350"/>
            <a:gd name="connsiteX166" fmla="*/ 3067050 w 3241518"/>
            <a:gd name="connsiteY166" fmla="*/ 904875 h 1276350"/>
            <a:gd name="connsiteX167" fmla="*/ 3114675 w 3241518"/>
            <a:gd name="connsiteY167" fmla="*/ 962025 h 1276350"/>
            <a:gd name="connsiteX168" fmla="*/ 3143250 w 3241518"/>
            <a:gd name="connsiteY168" fmla="*/ 971550 h 1276350"/>
            <a:gd name="connsiteX169" fmla="*/ 3095625 w 3241518"/>
            <a:gd name="connsiteY169" fmla="*/ 914400 h 1276350"/>
            <a:gd name="connsiteX170" fmla="*/ 3067050 w 3241518"/>
            <a:gd name="connsiteY170" fmla="*/ 876300 h 1276350"/>
            <a:gd name="connsiteX171" fmla="*/ 3048000 w 3241518"/>
            <a:gd name="connsiteY171" fmla="*/ 809625 h 1276350"/>
            <a:gd name="connsiteX172" fmla="*/ 3038475 w 3241518"/>
            <a:gd name="connsiteY172" fmla="*/ 733425 h 1276350"/>
            <a:gd name="connsiteX173" fmla="*/ 3028950 w 3241518"/>
            <a:gd name="connsiteY173" fmla="*/ 619125 h 1276350"/>
            <a:gd name="connsiteX174" fmla="*/ 3152775 w 3241518"/>
            <a:gd name="connsiteY174" fmla="*/ 628650 h 1276350"/>
            <a:gd name="connsiteX175" fmla="*/ 3076575 w 3241518"/>
            <a:gd name="connsiteY175" fmla="*/ 628650 h 1276350"/>
            <a:gd name="connsiteX176" fmla="*/ 3009900 w 3241518"/>
            <a:gd name="connsiteY176" fmla="*/ 619125 h 1276350"/>
            <a:gd name="connsiteX177" fmla="*/ 2981325 w 3241518"/>
            <a:gd name="connsiteY177" fmla="*/ 609600 h 1276350"/>
            <a:gd name="connsiteX178" fmla="*/ 2867025 w 3241518"/>
            <a:gd name="connsiteY178" fmla="*/ 600075 h 1276350"/>
            <a:gd name="connsiteX179" fmla="*/ 2695575 w 3241518"/>
            <a:gd name="connsiteY179" fmla="*/ 590550 h 1276350"/>
            <a:gd name="connsiteX180" fmla="*/ 3009900 w 3241518"/>
            <a:gd name="connsiteY180" fmla="*/ 609600 h 1276350"/>
            <a:gd name="connsiteX181" fmla="*/ 3105150 w 3241518"/>
            <a:gd name="connsiteY181" fmla="*/ 619125 h 12763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  <a:cxn ang="0">
              <a:pos x="connsiteX147" y="connsiteY147"/>
            </a:cxn>
            <a:cxn ang="0">
              <a:pos x="connsiteX148" y="connsiteY148"/>
            </a:cxn>
            <a:cxn ang="0">
              <a:pos x="connsiteX149" y="connsiteY149"/>
            </a:cxn>
            <a:cxn ang="0">
              <a:pos x="connsiteX150" y="connsiteY150"/>
            </a:cxn>
            <a:cxn ang="0">
              <a:pos x="connsiteX151" y="connsiteY151"/>
            </a:cxn>
            <a:cxn ang="0">
              <a:pos x="connsiteX152" y="connsiteY152"/>
            </a:cxn>
            <a:cxn ang="0">
              <a:pos x="connsiteX153" y="connsiteY153"/>
            </a:cxn>
            <a:cxn ang="0">
              <a:pos x="connsiteX154" y="connsiteY154"/>
            </a:cxn>
            <a:cxn ang="0">
              <a:pos x="connsiteX155" y="connsiteY155"/>
            </a:cxn>
            <a:cxn ang="0">
              <a:pos x="connsiteX156" y="connsiteY156"/>
            </a:cxn>
            <a:cxn ang="0">
              <a:pos x="connsiteX157" y="connsiteY157"/>
            </a:cxn>
            <a:cxn ang="0">
              <a:pos x="connsiteX158" y="connsiteY158"/>
            </a:cxn>
            <a:cxn ang="0">
              <a:pos x="connsiteX159" y="connsiteY159"/>
            </a:cxn>
            <a:cxn ang="0">
              <a:pos x="connsiteX160" y="connsiteY160"/>
            </a:cxn>
            <a:cxn ang="0">
              <a:pos x="connsiteX161" y="connsiteY161"/>
            </a:cxn>
            <a:cxn ang="0">
              <a:pos x="connsiteX162" y="connsiteY162"/>
            </a:cxn>
            <a:cxn ang="0">
              <a:pos x="connsiteX163" y="connsiteY163"/>
            </a:cxn>
            <a:cxn ang="0">
              <a:pos x="connsiteX164" y="connsiteY164"/>
            </a:cxn>
            <a:cxn ang="0">
              <a:pos x="connsiteX165" y="connsiteY165"/>
            </a:cxn>
            <a:cxn ang="0">
              <a:pos x="connsiteX166" y="connsiteY166"/>
            </a:cxn>
            <a:cxn ang="0">
              <a:pos x="connsiteX167" y="connsiteY167"/>
            </a:cxn>
            <a:cxn ang="0">
              <a:pos x="connsiteX168" y="connsiteY168"/>
            </a:cxn>
            <a:cxn ang="0">
              <a:pos x="connsiteX169" y="connsiteY169"/>
            </a:cxn>
            <a:cxn ang="0">
              <a:pos x="connsiteX170" y="connsiteY170"/>
            </a:cxn>
            <a:cxn ang="0">
              <a:pos x="connsiteX171" y="connsiteY171"/>
            </a:cxn>
            <a:cxn ang="0">
              <a:pos x="connsiteX172" y="connsiteY172"/>
            </a:cxn>
            <a:cxn ang="0">
              <a:pos x="connsiteX173" y="connsiteY173"/>
            </a:cxn>
            <a:cxn ang="0">
              <a:pos x="connsiteX174" y="connsiteY174"/>
            </a:cxn>
            <a:cxn ang="0">
              <a:pos x="connsiteX175" y="connsiteY175"/>
            </a:cxn>
            <a:cxn ang="0">
              <a:pos x="connsiteX176" y="connsiteY176"/>
            </a:cxn>
            <a:cxn ang="0">
              <a:pos x="connsiteX177" y="connsiteY177"/>
            </a:cxn>
            <a:cxn ang="0">
              <a:pos x="connsiteX178" y="connsiteY178"/>
            </a:cxn>
            <a:cxn ang="0">
              <a:pos x="connsiteX179" y="connsiteY179"/>
            </a:cxn>
            <a:cxn ang="0">
              <a:pos x="connsiteX180" y="connsiteY180"/>
            </a:cxn>
            <a:cxn ang="0">
              <a:pos x="connsiteX181" y="connsiteY181"/>
            </a:cxn>
          </a:cxnLst>
          <a:rect l="l" t="t" r="r" b="b"/>
          <a:pathLst>
            <a:path w="3241518" h="1276350">
              <a:moveTo>
                <a:pt x="152400" y="809625"/>
              </a:moveTo>
              <a:cubicBezTo>
                <a:pt x="149814" y="796693"/>
                <a:pt x="139115" y="739273"/>
                <a:pt x="133350" y="723900"/>
              </a:cubicBezTo>
              <a:cubicBezTo>
                <a:pt x="118857" y="685253"/>
                <a:pt x="98777" y="648757"/>
                <a:pt x="85725" y="609600"/>
              </a:cubicBezTo>
              <a:cubicBezTo>
                <a:pt x="62535" y="540031"/>
                <a:pt x="71545" y="571931"/>
                <a:pt x="57150" y="514350"/>
              </a:cubicBezTo>
              <a:cubicBezTo>
                <a:pt x="53975" y="460375"/>
                <a:pt x="51937" y="406321"/>
                <a:pt x="47625" y="352425"/>
              </a:cubicBezTo>
              <a:cubicBezTo>
                <a:pt x="45387" y="324449"/>
                <a:pt x="32887" y="239732"/>
                <a:pt x="28575" y="209550"/>
              </a:cubicBezTo>
              <a:cubicBezTo>
                <a:pt x="31698" y="165834"/>
                <a:pt x="8814" y="76555"/>
                <a:pt x="66675" y="47625"/>
              </a:cubicBezTo>
              <a:cubicBezTo>
                <a:pt x="106229" y="27848"/>
                <a:pt x="190500" y="0"/>
                <a:pt x="190500" y="0"/>
              </a:cubicBezTo>
              <a:cubicBezTo>
                <a:pt x="206375" y="3175"/>
                <a:pt x="224655" y="545"/>
                <a:pt x="238125" y="9525"/>
              </a:cubicBezTo>
              <a:cubicBezTo>
                <a:pt x="246479" y="15094"/>
                <a:pt x="245215" y="28360"/>
                <a:pt x="247650" y="38100"/>
              </a:cubicBezTo>
              <a:cubicBezTo>
                <a:pt x="256935" y="75241"/>
                <a:pt x="261324" y="114766"/>
                <a:pt x="266700" y="152400"/>
              </a:cubicBezTo>
              <a:cubicBezTo>
                <a:pt x="260350" y="203200"/>
                <a:pt x="252918" y="253876"/>
                <a:pt x="247650" y="304800"/>
              </a:cubicBezTo>
              <a:cubicBezTo>
                <a:pt x="243390" y="345977"/>
                <a:pt x="242459" y="387456"/>
                <a:pt x="238125" y="428625"/>
              </a:cubicBezTo>
              <a:cubicBezTo>
                <a:pt x="236103" y="447832"/>
                <a:pt x="232055" y="466774"/>
                <a:pt x="228600" y="485775"/>
              </a:cubicBezTo>
              <a:cubicBezTo>
                <a:pt x="219354" y="536627"/>
                <a:pt x="206436" y="586889"/>
                <a:pt x="200025" y="638175"/>
              </a:cubicBezTo>
              <a:cubicBezTo>
                <a:pt x="196850" y="663575"/>
                <a:pt x="193491" y="688953"/>
                <a:pt x="190500" y="714375"/>
              </a:cubicBezTo>
              <a:cubicBezTo>
                <a:pt x="187141" y="742929"/>
                <a:pt x="185971" y="771787"/>
                <a:pt x="180975" y="800100"/>
              </a:cubicBezTo>
              <a:cubicBezTo>
                <a:pt x="176425" y="825883"/>
                <a:pt x="167319" y="850680"/>
                <a:pt x="161925" y="876300"/>
              </a:cubicBezTo>
              <a:cubicBezTo>
                <a:pt x="154612" y="911036"/>
                <a:pt x="151484" y="946637"/>
                <a:pt x="142875" y="981075"/>
              </a:cubicBezTo>
              <a:cubicBezTo>
                <a:pt x="127601" y="1042170"/>
                <a:pt x="98109" y="1103626"/>
                <a:pt x="76200" y="1162050"/>
              </a:cubicBezTo>
              <a:cubicBezTo>
                <a:pt x="42994" y="1250599"/>
                <a:pt x="75135" y="1189225"/>
                <a:pt x="28575" y="1266825"/>
              </a:cubicBezTo>
              <a:cubicBezTo>
                <a:pt x="13485" y="1221555"/>
                <a:pt x="0" y="1192459"/>
                <a:pt x="0" y="1143000"/>
              </a:cubicBezTo>
              <a:cubicBezTo>
                <a:pt x="0" y="1126811"/>
                <a:pt x="4405" y="1110734"/>
                <a:pt x="9525" y="1095375"/>
              </a:cubicBezTo>
              <a:cubicBezTo>
                <a:pt x="23499" y="1053452"/>
                <a:pt x="42422" y="1017455"/>
                <a:pt x="66675" y="981075"/>
              </a:cubicBezTo>
              <a:cubicBezTo>
                <a:pt x="75481" y="967866"/>
                <a:pt x="84025" y="954200"/>
                <a:pt x="95250" y="942975"/>
              </a:cubicBezTo>
              <a:cubicBezTo>
                <a:pt x="109625" y="928600"/>
                <a:pt x="127000" y="917575"/>
                <a:pt x="142875" y="904875"/>
              </a:cubicBezTo>
              <a:cubicBezTo>
                <a:pt x="152400" y="889000"/>
                <a:pt x="159259" y="871183"/>
                <a:pt x="171450" y="857250"/>
              </a:cubicBezTo>
              <a:cubicBezTo>
                <a:pt x="212176" y="810706"/>
                <a:pt x="203162" y="844227"/>
                <a:pt x="247650" y="809625"/>
              </a:cubicBezTo>
              <a:cubicBezTo>
                <a:pt x="265371" y="795842"/>
                <a:pt x="277899" y="776217"/>
                <a:pt x="295275" y="762000"/>
              </a:cubicBezTo>
              <a:cubicBezTo>
                <a:pt x="312995" y="747502"/>
                <a:pt x="333375" y="736600"/>
                <a:pt x="352425" y="723900"/>
              </a:cubicBezTo>
              <a:cubicBezTo>
                <a:pt x="339725" y="720725"/>
                <a:pt x="327336" y="712929"/>
                <a:pt x="314325" y="714375"/>
              </a:cubicBezTo>
              <a:cubicBezTo>
                <a:pt x="280160" y="718171"/>
                <a:pt x="254196" y="742803"/>
                <a:pt x="228600" y="762000"/>
              </a:cubicBezTo>
              <a:cubicBezTo>
                <a:pt x="226532" y="766136"/>
                <a:pt x="198857" y="816996"/>
                <a:pt x="200025" y="828675"/>
              </a:cubicBezTo>
              <a:cubicBezTo>
                <a:pt x="202325" y="851675"/>
                <a:pt x="212725" y="873125"/>
                <a:pt x="219075" y="895350"/>
              </a:cubicBezTo>
              <a:cubicBezTo>
                <a:pt x="341299" y="887202"/>
                <a:pt x="350962" y="927826"/>
                <a:pt x="381000" y="847725"/>
              </a:cubicBezTo>
              <a:cubicBezTo>
                <a:pt x="385597" y="835468"/>
                <a:pt x="387350" y="822325"/>
                <a:pt x="390525" y="809625"/>
              </a:cubicBezTo>
              <a:cubicBezTo>
                <a:pt x="387350" y="796925"/>
                <a:pt x="392709" y="777379"/>
                <a:pt x="381000" y="771525"/>
              </a:cubicBezTo>
              <a:cubicBezTo>
                <a:pt x="372020" y="767035"/>
                <a:pt x="371475" y="790060"/>
                <a:pt x="371475" y="800100"/>
              </a:cubicBezTo>
              <a:cubicBezTo>
                <a:pt x="371475" y="810140"/>
                <a:pt x="374466" y="821052"/>
                <a:pt x="381000" y="828675"/>
              </a:cubicBezTo>
              <a:cubicBezTo>
                <a:pt x="407421" y="859499"/>
                <a:pt x="432995" y="868960"/>
                <a:pt x="466725" y="885825"/>
              </a:cubicBezTo>
              <a:cubicBezTo>
                <a:pt x="520700" y="876300"/>
                <a:pt x="576654" y="874582"/>
                <a:pt x="628650" y="857250"/>
              </a:cubicBezTo>
              <a:cubicBezTo>
                <a:pt x="638175" y="854075"/>
                <a:pt x="641700" y="838076"/>
                <a:pt x="638175" y="828675"/>
              </a:cubicBezTo>
              <a:cubicBezTo>
                <a:pt x="631037" y="809640"/>
                <a:pt x="612775" y="796925"/>
                <a:pt x="600075" y="781050"/>
              </a:cubicBezTo>
              <a:cubicBezTo>
                <a:pt x="589935" y="787810"/>
                <a:pt x="536776" y="822486"/>
                <a:pt x="533400" y="828675"/>
              </a:cubicBezTo>
              <a:cubicBezTo>
                <a:pt x="520863" y="851660"/>
                <a:pt x="514350" y="904875"/>
                <a:pt x="514350" y="904875"/>
              </a:cubicBezTo>
              <a:cubicBezTo>
                <a:pt x="523875" y="914400"/>
                <a:pt x="531717" y="925978"/>
                <a:pt x="542925" y="933450"/>
              </a:cubicBezTo>
              <a:cubicBezTo>
                <a:pt x="579413" y="957775"/>
                <a:pt x="635198" y="930235"/>
                <a:pt x="666750" y="923925"/>
              </a:cubicBezTo>
              <a:cubicBezTo>
                <a:pt x="682997" y="911740"/>
                <a:pt x="721312" y="885810"/>
                <a:pt x="733425" y="866775"/>
              </a:cubicBezTo>
              <a:cubicBezTo>
                <a:pt x="748671" y="842817"/>
                <a:pt x="747896" y="806327"/>
                <a:pt x="771525" y="790575"/>
              </a:cubicBezTo>
              <a:cubicBezTo>
                <a:pt x="781050" y="784225"/>
                <a:pt x="800100" y="782973"/>
                <a:pt x="800100" y="771525"/>
              </a:cubicBezTo>
              <a:cubicBezTo>
                <a:pt x="800100" y="761485"/>
                <a:pt x="781050" y="777875"/>
                <a:pt x="771525" y="781050"/>
              </a:cubicBezTo>
              <a:cubicBezTo>
                <a:pt x="726163" y="849092"/>
                <a:pt x="738978" y="815988"/>
                <a:pt x="723900" y="876300"/>
              </a:cubicBezTo>
              <a:cubicBezTo>
                <a:pt x="733425" y="889000"/>
                <a:pt x="736785" y="911986"/>
                <a:pt x="752475" y="914400"/>
              </a:cubicBezTo>
              <a:cubicBezTo>
                <a:pt x="851354" y="929612"/>
                <a:pt x="843595" y="911872"/>
                <a:pt x="857250" y="857250"/>
              </a:cubicBezTo>
              <a:cubicBezTo>
                <a:pt x="869950" y="876300"/>
                <a:pt x="884387" y="894300"/>
                <a:pt x="895350" y="914400"/>
              </a:cubicBezTo>
              <a:cubicBezTo>
                <a:pt x="906710" y="935227"/>
                <a:pt x="926783" y="999173"/>
                <a:pt x="933450" y="1019175"/>
              </a:cubicBezTo>
              <a:cubicBezTo>
                <a:pt x="942816" y="1103469"/>
                <a:pt x="953646" y="1130038"/>
                <a:pt x="923925" y="1219200"/>
              </a:cubicBezTo>
              <a:cubicBezTo>
                <a:pt x="919665" y="1231979"/>
                <a:pt x="906311" y="1239945"/>
                <a:pt x="895350" y="1247775"/>
              </a:cubicBezTo>
              <a:cubicBezTo>
                <a:pt x="868530" y="1266932"/>
                <a:pt x="849831" y="1268680"/>
                <a:pt x="819150" y="1276350"/>
              </a:cubicBezTo>
              <a:cubicBezTo>
                <a:pt x="793750" y="1263650"/>
                <a:pt x="753763" y="1264509"/>
                <a:pt x="742950" y="1238250"/>
              </a:cubicBezTo>
              <a:cubicBezTo>
                <a:pt x="712498" y="1164294"/>
                <a:pt x="740810" y="1131923"/>
                <a:pt x="771525" y="1085850"/>
              </a:cubicBezTo>
              <a:cubicBezTo>
                <a:pt x="774700" y="1069975"/>
                <a:pt x="775037" y="1053256"/>
                <a:pt x="781050" y="1038225"/>
              </a:cubicBezTo>
              <a:cubicBezTo>
                <a:pt x="803359" y="982453"/>
                <a:pt x="806136" y="1001214"/>
                <a:pt x="838200" y="962025"/>
              </a:cubicBezTo>
              <a:cubicBezTo>
                <a:pt x="858305" y="937452"/>
                <a:pt x="872899" y="908276"/>
                <a:pt x="895350" y="885825"/>
              </a:cubicBezTo>
              <a:cubicBezTo>
                <a:pt x="936773" y="844402"/>
                <a:pt x="949202" y="822732"/>
                <a:pt x="1000125" y="800100"/>
              </a:cubicBezTo>
              <a:cubicBezTo>
                <a:pt x="1012088" y="794783"/>
                <a:pt x="1025525" y="793750"/>
                <a:pt x="1038225" y="790575"/>
              </a:cubicBezTo>
              <a:cubicBezTo>
                <a:pt x="1014426" y="782642"/>
                <a:pt x="1000176" y="769538"/>
                <a:pt x="981075" y="800100"/>
              </a:cubicBezTo>
              <a:cubicBezTo>
                <a:pt x="970432" y="817128"/>
                <a:pt x="968375" y="838200"/>
                <a:pt x="962025" y="857250"/>
              </a:cubicBezTo>
              <a:lnTo>
                <a:pt x="952500" y="885825"/>
              </a:lnTo>
              <a:cubicBezTo>
                <a:pt x="955675" y="904875"/>
                <a:pt x="943527" y="937426"/>
                <a:pt x="962025" y="942975"/>
              </a:cubicBezTo>
              <a:cubicBezTo>
                <a:pt x="1051029" y="969676"/>
                <a:pt x="1048335" y="911474"/>
                <a:pt x="1057275" y="866775"/>
              </a:cubicBezTo>
              <a:cubicBezTo>
                <a:pt x="1102615" y="957455"/>
                <a:pt x="1067528" y="948544"/>
                <a:pt x="1143000" y="933450"/>
              </a:cubicBezTo>
              <a:cubicBezTo>
                <a:pt x="1152525" y="927100"/>
                <a:pt x="1164125" y="923092"/>
                <a:pt x="1171575" y="914400"/>
              </a:cubicBezTo>
              <a:cubicBezTo>
                <a:pt x="1185927" y="897656"/>
                <a:pt x="1208382" y="850311"/>
                <a:pt x="1219200" y="828675"/>
              </a:cubicBezTo>
              <a:cubicBezTo>
                <a:pt x="1222375" y="809625"/>
                <a:pt x="1209412" y="771525"/>
                <a:pt x="1228725" y="771525"/>
              </a:cubicBezTo>
              <a:cubicBezTo>
                <a:pt x="1248038" y="771525"/>
                <a:pt x="1234060" y="809822"/>
                <a:pt x="1238250" y="828675"/>
              </a:cubicBezTo>
              <a:cubicBezTo>
                <a:pt x="1240428" y="838476"/>
                <a:pt x="1243285" y="848270"/>
                <a:pt x="1247775" y="857250"/>
              </a:cubicBezTo>
              <a:cubicBezTo>
                <a:pt x="1256302" y="874305"/>
                <a:pt x="1282889" y="922432"/>
                <a:pt x="1304925" y="933450"/>
              </a:cubicBezTo>
              <a:cubicBezTo>
                <a:pt x="1319405" y="940690"/>
                <a:pt x="1336675" y="939800"/>
                <a:pt x="1352550" y="942975"/>
              </a:cubicBezTo>
              <a:cubicBezTo>
                <a:pt x="1377950" y="939800"/>
                <a:pt x="1404644" y="942059"/>
                <a:pt x="1428750" y="933450"/>
              </a:cubicBezTo>
              <a:cubicBezTo>
                <a:pt x="1481128" y="914744"/>
                <a:pt x="1490435" y="890997"/>
                <a:pt x="1514475" y="847725"/>
              </a:cubicBezTo>
              <a:cubicBezTo>
                <a:pt x="1531029" y="817928"/>
                <a:pt x="1550597" y="771707"/>
                <a:pt x="1562100" y="742950"/>
              </a:cubicBezTo>
              <a:cubicBezTo>
                <a:pt x="1585850" y="683574"/>
                <a:pt x="1590887" y="666114"/>
                <a:pt x="1609725" y="609600"/>
              </a:cubicBezTo>
              <a:cubicBezTo>
                <a:pt x="1612900" y="587375"/>
                <a:pt x="1615348" y="565034"/>
                <a:pt x="1619250" y="542925"/>
              </a:cubicBezTo>
              <a:cubicBezTo>
                <a:pt x="1624877" y="511039"/>
                <a:pt x="1634284" y="479804"/>
                <a:pt x="1638300" y="447675"/>
              </a:cubicBezTo>
              <a:cubicBezTo>
                <a:pt x="1643827" y="403456"/>
                <a:pt x="1643160" y="358643"/>
                <a:pt x="1647825" y="314325"/>
              </a:cubicBezTo>
              <a:cubicBezTo>
                <a:pt x="1656618" y="230788"/>
                <a:pt x="1666875" y="296499"/>
                <a:pt x="1666875" y="180975"/>
              </a:cubicBezTo>
              <a:cubicBezTo>
                <a:pt x="1666875" y="167884"/>
                <a:pt x="1660190" y="206296"/>
                <a:pt x="1657350" y="219075"/>
              </a:cubicBezTo>
              <a:cubicBezTo>
                <a:pt x="1653838" y="234879"/>
                <a:pt x="1651000" y="250825"/>
                <a:pt x="1647825" y="266700"/>
              </a:cubicBezTo>
              <a:cubicBezTo>
                <a:pt x="1651000" y="441325"/>
                <a:pt x="1651331" y="616025"/>
                <a:pt x="1657350" y="790575"/>
              </a:cubicBezTo>
              <a:cubicBezTo>
                <a:pt x="1657696" y="800609"/>
                <a:pt x="1666875" y="829190"/>
                <a:pt x="1666875" y="819150"/>
              </a:cubicBezTo>
              <a:cubicBezTo>
                <a:pt x="1666875" y="802961"/>
                <a:pt x="1660525" y="787400"/>
                <a:pt x="1657350" y="771525"/>
              </a:cubicBezTo>
              <a:cubicBezTo>
                <a:pt x="1660525" y="730250"/>
                <a:pt x="1656209" y="687699"/>
                <a:pt x="1666875" y="647700"/>
              </a:cubicBezTo>
              <a:cubicBezTo>
                <a:pt x="1669825" y="636639"/>
                <a:pt x="1686656" y="635979"/>
                <a:pt x="1695450" y="628650"/>
              </a:cubicBezTo>
              <a:cubicBezTo>
                <a:pt x="1802182" y="539706"/>
                <a:pt x="1653275" y="651971"/>
                <a:pt x="1752600" y="581025"/>
              </a:cubicBezTo>
              <a:cubicBezTo>
                <a:pt x="1765518" y="571798"/>
                <a:pt x="1776193" y="558897"/>
                <a:pt x="1790700" y="552450"/>
              </a:cubicBezTo>
              <a:cubicBezTo>
                <a:pt x="1805494" y="545875"/>
                <a:pt x="1822706" y="547185"/>
                <a:pt x="1838325" y="542925"/>
              </a:cubicBezTo>
              <a:cubicBezTo>
                <a:pt x="1857698" y="537641"/>
                <a:pt x="1876425" y="530225"/>
                <a:pt x="1895475" y="523875"/>
              </a:cubicBezTo>
              <a:lnTo>
                <a:pt x="1924050" y="514350"/>
              </a:lnTo>
              <a:cubicBezTo>
                <a:pt x="1952605" y="400131"/>
                <a:pt x="1903178" y="591708"/>
                <a:pt x="1962150" y="400050"/>
              </a:cubicBezTo>
              <a:cubicBezTo>
                <a:pt x="1966911" y="384577"/>
                <a:pt x="1968500" y="368300"/>
                <a:pt x="1971675" y="352425"/>
              </a:cubicBezTo>
              <a:cubicBezTo>
                <a:pt x="1974850" y="304800"/>
                <a:pt x="1985521" y="257085"/>
                <a:pt x="1981200" y="209550"/>
              </a:cubicBezTo>
              <a:cubicBezTo>
                <a:pt x="1979914" y="195409"/>
                <a:pt x="1964935" y="233727"/>
                <a:pt x="1962150" y="247650"/>
              </a:cubicBezTo>
              <a:cubicBezTo>
                <a:pt x="1955272" y="282038"/>
                <a:pt x="1956723" y="317596"/>
                <a:pt x="1952625" y="352425"/>
              </a:cubicBezTo>
              <a:cubicBezTo>
                <a:pt x="1950368" y="371605"/>
                <a:pt x="1946037" y="390487"/>
                <a:pt x="1943100" y="409575"/>
              </a:cubicBezTo>
              <a:cubicBezTo>
                <a:pt x="1939686" y="431765"/>
                <a:pt x="1936750" y="454025"/>
                <a:pt x="1933575" y="476250"/>
              </a:cubicBezTo>
              <a:cubicBezTo>
                <a:pt x="1936750" y="635000"/>
                <a:pt x="1922115" y="795111"/>
                <a:pt x="1943100" y="952500"/>
              </a:cubicBezTo>
              <a:cubicBezTo>
                <a:pt x="1946067" y="974754"/>
                <a:pt x="1977520" y="923032"/>
                <a:pt x="1990725" y="904875"/>
              </a:cubicBezTo>
              <a:cubicBezTo>
                <a:pt x="2055267" y="816130"/>
                <a:pt x="1980342" y="877158"/>
                <a:pt x="2057400" y="800100"/>
              </a:cubicBezTo>
              <a:cubicBezTo>
                <a:pt x="2065495" y="792005"/>
                <a:pt x="2075736" y="786170"/>
                <a:pt x="2085975" y="781050"/>
              </a:cubicBezTo>
              <a:cubicBezTo>
                <a:pt x="2094955" y="776560"/>
                <a:pt x="2121650" y="764425"/>
                <a:pt x="2114550" y="771525"/>
              </a:cubicBezTo>
              <a:cubicBezTo>
                <a:pt x="2101459" y="784616"/>
                <a:pt x="2081538" y="788734"/>
                <a:pt x="2066925" y="800100"/>
              </a:cubicBezTo>
              <a:cubicBezTo>
                <a:pt x="2027538" y="830735"/>
                <a:pt x="2029938" y="835975"/>
                <a:pt x="2009775" y="876300"/>
              </a:cubicBezTo>
              <a:cubicBezTo>
                <a:pt x="2012950" y="895350"/>
                <a:pt x="2008587" y="917381"/>
                <a:pt x="2019300" y="933450"/>
              </a:cubicBezTo>
              <a:cubicBezTo>
                <a:pt x="2054021" y="985531"/>
                <a:pt x="2108944" y="952688"/>
                <a:pt x="2152650" y="942975"/>
              </a:cubicBezTo>
              <a:cubicBezTo>
                <a:pt x="2185024" y="894414"/>
                <a:pt x="2191512" y="897637"/>
                <a:pt x="2162175" y="809625"/>
              </a:cubicBezTo>
              <a:cubicBezTo>
                <a:pt x="2159000" y="800100"/>
                <a:pt x="2143125" y="803275"/>
                <a:pt x="2133600" y="800100"/>
              </a:cubicBezTo>
              <a:cubicBezTo>
                <a:pt x="2156012" y="785159"/>
                <a:pt x="2168338" y="764241"/>
                <a:pt x="2190750" y="800100"/>
              </a:cubicBezTo>
              <a:cubicBezTo>
                <a:pt x="2201393" y="817128"/>
                <a:pt x="2200820" y="839289"/>
                <a:pt x="2209800" y="857250"/>
              </a:cubicBezTo>
              <a:cubicBezTo>
                <a:pt x="2216150" y="869950"/>
                <a:pt x="2221805" y="883022"/>
                <a:pt x="2228850" y="895350"/>
              </a:cubicBezTo>
              <a:cubicBezTo>
                <a:pt x="2234530" y="905289"/>
                <a:pt x="2239106" y="916596"/>
                <a:pt x="2247900" y="923925"/>
              </a:cubicBezTo>
              <a:cubicBezTo>
                <a:pt x="2269247" y="941714"/>
                <a:pt x="2298466" y="946091"/>
                <a:pt x="2324100" y="952500"/>
              </a:cubicBezTo>
              <a:cubicBezTo>
                <a:pt x="2343150" y="946150"/>
                <a:pt x="2368027" y="948562"/>
                <a:pt x="2381250" y="933450"/>
              </a:cubicBezTo>
              <a:cubicBezTo>
                <a:pt x="2393968" y="918916"/>
                <a:pt x="2386987" y="895238"/>
                <a:pt x="2390775" y="876300"/>
              </a:cubicBezTo>
              <a:cubicBezTo>
                <a:pt x="2393342" y="863463"/>
                <a:pt x="2397125" y="850900"/>
                <a:pt x="2400300" y="838200"/>
              </a:cubicBezTo>
              <a:cubicBezTo>
                <a:pt x="2409442" y="874768"/>
                <a:pt x="2408121" y="881194"/>
                <a:pt x="2428875" y="914400"/>
              </a:cubicBezTo>
              <a:cubicBezTo>
                <a:pt x="2437289" y="927862"/>
                <a:pt x="2445254" y="942337"/>
                <a:pt x="2457450" y="952500"/>
              </a:cubicBezTo>
              <a:cubicBezTo>
                <a:pt x="2465163" y="958928"/>
                <a:pt x="2476500" y="958850"/>
                <a:pt x="2486025" y="962025"/>
              </a:cubicBezTo>
              <a:cubicBezTo>
                <a:pt x="2495550" y="958850"/>
                <a:pt x="2507500" y="959600"/>
                <a:pt x="2514600" y="952500"/>
              </a:cubicBezTo>
              <a:cubicBezTo>
                <a:pt x="2554205" y="912895"/>
                <a:pt x="2534140" y="913420"/>
                <a:pt x="2552700" y="876300"/>
              </a:cubicBezTo>
              <a:cubicBezTo>
                <a:pt x="2557820" y="866061"/>
                <a:pt x="2564421" y="856519"/>
                <a:pt x="2571750" y="847725"/>
              </a:cubicBezTo>
              <a:cubicBezTo>
                <a:pt x="2586797" y="829669"/>
                <a:pt x="2607493" y="810804"/>
                <a:pt x="2628900" y="800100"/>
              </a:cubicBezTo>
              <a:cubicBezTo>
                <a:pt x="2637880" y="795610"/>
                <a:pt x="2667320" y="788606"/>
                <a:pt x="2657475" y="790575"/>
              </a:cubicBezTo>
              <a:cubicBezTo>
                <a:pt x="2631802" y="795710"/>
                <a:pt x="2606675" y="803275"/>
                <a:pt x="2581275" y="809625"/>
              </a:cubicBezTo>
              <a:cubicBezTo>
                <a:pt x="2574925" y="819150"/>
                <a:pt x="2568879" y="828885"/>
                <a:pt x="2562225" y="838200"/>
              </a:cubicBezTo>
              <a:cubicBezTo>
                <a:pt x="2539406" y="870147"/>
                <a:pt x="2509941" y="886922"/>
                <a:pt x="2543175" y="933450"/>
              </a:cubicBezTo>
              <a:cubicBezTo>
                <a:pt x="2550784" y="944102"/>
                <a:pt x="2568575" y="939800"/>
                <a:pt x="2581275" y="942975"/>
              </a:cubicBezTo>
              <a:cubicBezTo>
                <a:pt x="2590800" y="939800"/>
                <a:pt x="2602010" y="939722"/>
                <a:pt x="2609850" y="933450"/>
              </a:cubicBezTo>
              <a:cubicBezTo>
                <a:pt x="2622710" y="923162"/>
                <a:pt x="2657278" y="848120"/>
                <a:pt x="2657475" y="847725"/>
              </a:cubicBezTo>
              <a:cubicBezTo>
                <a:pt x="2685712" y="960673"/>
                <a:pt x="2642396" y="781855"/>
                <a:pt x="2676525" y="952500"/>
              </a:cubicBezTo>
              <a:cubicBezTo>
                <a:pt x="2678494" y="962345"/>
                <a:pt x="2678950" y="973975"/>
                <a:pt x="2686050" y="981075"/>
              </a:cubicBezTo>
              <a:cubicBezTo>
                <a:pt x="2693150" y="988175"/>
                <a:pt x="2705100" y="987425"/>
                <a:pt x="2714625" y="990600"/>
              </a:cubicBezTo>
              <a:cubicBezTo>
                <a:pt x="2736850" y="981075"/>
                <a:pt x="2761181" y="975438"/>
                <a:pt x="2781300" y="962025"/>
              </a:cubicBezTo>
              <a:cubicBezTo>
                <a:pt x="2790825" y="955675"/>
                <a:pt x="2794283" y="943158"/>
                <a:pt x="2800350" y="933450"/>
              </a:cubicBezTo>
              <a:cubicBezTo>
                <a:pt x="2810162" y="917751"/>
                <a:pt x="2820646" y="902384"/>
                <a:pt x="2828925" y="885825"/>
              </a:cubicBezTo>
              <a:cubicBezTo>
                <a:pt x="2833415" y="876845"/>
                <a:pt x="2836346" y="867067"/>
                <a:pt x="2838450" y="857250"/>
              </a:cubicBezTo>
              <a:cubicBezTo>
                <a:pt x="2845888" y="822540"/>
                <a:pt x="2852650" y="787640"/>
                <a:pt x="2857500" y="752475"/>
              </a:cubicBezTo>
              <a:cubicBezTo>
                <a:pt x="2865357" y="695513"/>
                <a:pt x="2870200" y="638175"/>
                <a:pt x="2876550" y="581025"/>
              </a:cubicBezTo>
              <a:cubicBezTo>
                <a:pt x="2879725" y="508000"/>
                <a:pt x="2877535" y="434543"/>
                <a:pt x="2886075" y="361950"/>
              </a:cubicBezTo>
              <a:cubicBezTo>
                <a:pt x="2888332" y="342770"/>
                <a:pt x="2892663" y="400012"/>
                <a:pt x="2895600" y="419100"/>
              </a:cubicBezTo>
              <a:cubicBezTo>
                <a:pt x="2899014" y="441290"/>
                <a:pt x="2901950" y="463550"/>
                <a:pt x="2905125" y="485775"/>
              </a:cubicBezTo>
              <a:cubicBezTo>
                <a:pt x="2901950" y="558800"/>
                <a:pt x="2900808" y="631942"/>
                <a:pt x="2895600" y="704850"/>
              </a:cubicBezTo>
              <a:cubicBezTo>
                <a:pt x="2894447" y="720998"/>
                <a:pt x="2888737" y="736506"/>
                <a:pt x="2886075" y="752475"/>
              </a:cubicBezTo>
              <a:cubicBezTo>
                <a:pt x="2882384" y="774620"/>
                <a:pt x="2879725" y="796925"/>
                <a:pt x="2876550" y="819150"/>
              </a:cubicBezTo>
              <a:cubicBezTo>
                <a:pt x="2876623" y="819737"/>
                <a:pt x="2885531" y="915829"/>
                <a:pt x="2895600" y="933450"/>
              </a:cubicBezTo>
              <a:cubicBezTo>
                <a:pt x="2902283" y="945146"/>
                <a:pt x="2912967" y="954553"/>
                <a:pt x="2924175" y="962025"/>
              </a:cubicBezTo>
              <a:cubicBezTo>
                <a:pt x="2932529" y="967594"/>
                <a:pt x="2943225" y="968375"/>
                <a:pt x="2952750" y="971550"/>
              </a:cubicBezTo>
              <a:cubicBezTo>
                <a:pt x="2968625" y="968375"/>
                <a:pt x="2988927" y="973473"/>
                <a:pt x="3000375" y="962025"/>
              </a:cubicBezTo>
              <a:cubicBezTo>
                <a:pt x="3011823" y="950577"/>
                <a:pt x="3005973" y="930106"/>
                <a:pt x="3009900" y="914400"/>
              </a:cubicBezTo>
              <a:cubicBezTo>
                <a:pt x="3012335" y="904660"/>
                <a:pt x="3016250" y="895350"/>
                <a:pt x="3019425" y="885825"/>
              </a:cubicBezTo>
              <a:cubicBezTo>
                <a:pt x="3022600" y="815975"/>
                <a:pt x="3023587" y="745991"/>
                <a:pt x="3028950" y="676275"/>
              </a:cubicBezTo>
              <a:cubicBezTo>
                <a:pt x="3029954" y="663223"/>
                <a:pt x="3038475" y="651266"/>
                <a:pt x="3038475" y="638175"/>
              </a:cubicBezTo>
              <a:cubicBezTo>
                <a:pt x="3038475" y="577767"/>
                <a:pt x="3032125" y="517525"/>
                <a:pt x="3028950" y="457200"/>
              </a:cubicBezTo>
              <a:cubicBezTo>
                <a:pt x="3025775" y="479425"/>
                <a:pt x="3018724" y="501435"/>
                <a:pt x="3019425" y="523875"/>
              </a:cubicBezTo>
              <a:cubicBezTo>
                <a:pt x="3021912" y="603465"/>
                <a:pt x="3030805" y="682742"/>
                <a:pt x="3038475" y="762000"/>
              </a:cubicBezTo>
              <a:cubicBezTo>
                <a:pt x="3049081" y="871593"/>
                <a:pt x="3042189" y="778713"/>
                <a:pt x="3057525" y="847725"/>
              </a:cubicBezTo>
              <a:cubicBezTo>
                <a:pt x="3061715" y="866578"/>
                <a:pt x="3060943" y="886553"/>
                <a:pt x="3067050" y="904875"/>
              </a:cubicBezTo>
              <a:cubicBezTo>
                <a:pt x="3072070" y="919936"/>
                <a:pt x="3103306" y="954446"/>
                <a:pt x="3114675" y="962025"/>
              </a:cubicBezTo>
              <a:cubicBezTo>
                <a:pt x="3123029" y="967594"/>
                <a:pt x="3133725" y="968375"/>
                <a:pt x="3143250" y="971550"/>
              </a:cubicBezTo>
              <a:cubicBezTo>
                <a:pt x="3101146" y="908395"/>
                <a:pt x="3150630" y="978572"/>
                <a:pt x="3095625" y="914400"/>
              </a:cubicBezTo>
              <a:cubicBezTo>
                <a:pt x="3085294" y="902347"/>
                <a:pt x="3076575" y="889000"/>
                <a:pt x="3067050" y="876300"/>
              </a:cubicBezTo>
              <a:cubicBezTo>
                <a:pt x="3059501" y="853652"/>
                <a:pt x="3051987" y="833545"/>
                <a:pt x="3048000" y="809625"/>
              </a:cubicBezTo>
              <a:cubicBezTo>
                <a:pt x="3043792" y="784376"/>
                <a:pt x="3041022" y="758896"/>
                <a:pt x="3038475" y="733425"/>
              </a:cubicBezTo>
              <a:cubicBezTo>
                <a:pt x="3034671" y="695383"/>
                <a:pt x="3000767" y="644959"/>
                <a:pt x="3028950" y="619125"/>
              </a:cubicBezTo>
              <a:cubicBezTo>
                <a:pt x="3059466" y="591152"/>
                <a:pt x="3111548" y="624902"/>
                <a:pt x="3152775" y="628650"/>
              </a:cubicBezTo>
              <a:cubicBezTo>
                <a:pt x="3380047" y="649311"/>
                <a:pt x="3102068" y="630150"/>
                <a:pt x="3076575" y="628650"/>
              </a:cubicBezTo>
              <a:cubicBezTo>
                <a:pt x="3054350" y="625475"/>
                <a:pt x="3031915" y="623528"/>
                <a:pt x="3009900" y="619125"/>
              </a:cubicBezTo>
              <a:cubicBezTo>
                <a:pt x="3000055" y="617156"/>
                <a:pt x="2991277" y="610927"/>
                <a:pt x="2981325" y="609600"/>
              </a:cubicBezTo>
              <a:cubicBezTo>
                <a:pt x="2943428" y="604547"/>
                <a:pt x="2905172" y="602618"/>
                <a:pt x="2867025" y="600075"/>
              </a:cubicBezTo>
              <a:cubicBezTo>
                <a:pt x="2809914" y="596268"/>
                <a:pt x="2638337" y="590550"/>
                <a:pt x="2695575" y="590550"/>
              </a:cubicBezTo>
              <a:cubicBezTo>
                <a:pt x="2767737" y="590550"/>
                <a:pt x="2924188" y="601029"/>
                <a:pt x="3009900" y="609600"/>
              </a:cubicBezTo>
              <a:cubicBezTo>
                <a:pt x="3113026" y="619913"/>
                <a:pt x="3055386" y="619125"/>
                <a:pt x="3105150" y="619125"/>
              </a:cubicBezTo>
            </a:path>
          </a:pathLst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1"/>
  <sheetViews>
    <sheetView tabSelected="1" topLeftCell="A15" zoomScaleNormal="75" workbookViewId="0">
      <selection activeCell="Q9" sqref="Q9"/>
    </sheetView>
  </sheetViews>
  <sheetFormatPr defaultColWidth="9.28515625" defaultRowHeight="12.75" x14ac:dyDescent="0.2"/>
  <cols>
    <col min="1" max="1" width="6.7109375" style="1" customWidth="1"/>
    <col min="2" max="7" width="10.7109375" style="1" customWidth="1"/>
    <col min="8" max="8" width="15.7109375" style="2" customWidth="1"/>
    <col min="9" max="9" width="16.140625" style="1" customWidth="1"/>
    <col min="10" max="10" width="13.28515625" style="2" customWidth="1"/>
    <col min="11" max="11" width="12.7109375" style="1" customWidth="1"/>
    <col min="12" max="12" width="9.7109375" style="1" customWidth="1"/>
    <col min="13" max="13" width="10.7109375" style="4" customWidth="1"/>
    <col min="14" max="15" width="10.7109375" style="1" customWidth="1"/>
    <col min="16" max="16" width="9.7109375" style="1" customWidth="1"/>
    <col min="17" max="17" width="7.7109375" style="3" customWidth="1"/>
    <col min="18" max="16384" width="9.28515625" style="1"/>
  </cols>
  <sheetData>
    <row r="1" spans="1:24" ht="12.75" customHeight="1" x14ac:dyDescent="0.25">
      <c r="A1" s="136" t="s">
        <v>36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24" ht="18" x14ac:dyDescent="0.25">
      <c r="A2" s="137" t="s">
        <v>42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</row>
    <row r="3" spans="1:24" ht="3.95" customHeight="1" thickBot="1" x14ac:dyDescent="0.25">
      <c r="L3" s="3"/>
    </row>
    <row r="4" spans="1:24" ht="18.75" thickBot="1" x14ac:dyDescent="0.3">
      <c r="A4" s="5" t="s">
        <v>49</v>
      </c>
      <c r="B4" s="6"/>
      <c r="C4" s="6"/>
      <c r="D4" s="6"/>
      <c r="E4" s="7" t="s">
        <v>50</v>
      </c>
      <c r="F4" s="6"/>
      <c r="G4" s="6"/>
      <c r="H4" s="7" t="s">
        <v>51</v>
      </c>
      <c r="I4" s="6"/>
      <c r="J4" s="8" t="s">
        <v>52</v>
      </c>
      <c r="K4" s="146">
        <v>45323</v>
      </c>
      <c r="L4" s="146"/>
      <c r="M4" s="9"/>
      <c r="N4" s="10"/>
      <c r="O4" s="11" t="s">
        <v>46</v>
      </c>
      <c r="P4" s="12"/>
      <c r="Q4" s="13">
        <v>0.5</v>
      </c>
    </row>
    <row r="5" spans="1:24" s="14" customFormat="1" ht="3.95" customHeight="1" thickBot="1" x14ac:dyDescent="0.25">
      <c r="H5" s="15"/>
      <c r="J5" s="15"/>
      <c r="L5" s="16"/>
      <c r="M5" s="17"/>
      <c r="O5" s="16"/>
      <c r="Q5" s="16"/>
    </row>
    <row r="6" spans="1:24" ht="15" customHeight="1" x14ac:dyDescent="0.2">
      <c r="A6" s="18"/>
      <c r="B6" s="142" t="s">
        <v>0</v>
      </c>
      <c r="C6" s="142"/>
      <c r="D6" s="142"/>
      <c r="E6" s="142"/>
      <c r="F6" s="142"/>
      <c r="G6" s="142"/>
      <c r="H6" s="19" t="s">
        <v>29</v>
      </c>
      <c r="I6" s="20" t="s">
        <v>32</v>
      </c>
      <c r="J6" s="21" t="s">
        <v>1</v>
      </c>
      <c r="K6" s="22" t="s">
        <v>2</v>
      </c>
      <c r="L6" s="23" t="s">
        <v>3</v>
      </c>
      <c r="M6" s="24" t="s">
        <v>4</v>
      </c>
      <c r="N6" s="20"/>
      <c r="O6" s="20" t="s">
        <v>5</v>
      </c>
      <c r="P6" s="23" t="s">
        <v>6</v>
      </c>
      <c r="Q6" s="20" t="s">
        <v>28</v>
      </c>
    </row>
    <row r="7" spans="1:24" ht="15" customHeight="1" thickBot="1" x14ac:dyDescent="0.25">
      <c r="A7" s="25"/>
      <c r="B7" s="26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8" t="s">
        <v>12</v>
      </c>
      <c r="H7" s="29" t="s">
        <v>41</v>
      </c>
      <c r="I7" s="30" t="s">
        <v>37</v>
      </c>
      <c r="J7" s="31" t="s">
        <v>13</v>
      </c>
      <c r="K7" s="32" t="s">
        <v>14</v>
      </c>
      <c r="L7" s="33" t="s">
        <v>31</v>
      </c>
      <c r="M7" s="34"/>
      <c r="N7" s="25" t="s">
        <v>25</v>
      </c>
      <c r="O7" s="25" t="s">
        <v>6</v>
      </c>
      <c r="P7" s="3" t="s">
        <v>20</v>
      </c>
      <c r="Q7" s="25" t="s">
        <v>27</v>
      </c>
    </row>
    <row r="8" spans="1:24" ht="15" customHeight="1" thickBot="1" x14ac:dyDescent="0.25">
      <c r="A8" s="35" t="s">
        <v>19</v>
      </c>
      <c r="B8" s="36" t="s">
        <v>15</v>
      </c>
      <c r="C8" s="37" t="s">
        <v>15</v>
      </c>
      <c r="D8" s="37" t="s">
        <v>15</v>
      </c>
      <c r="E8" s="37" t="s">
        <v>15</v>
      </c>
      <c r="F8" s="37" t="s">
        <v>15</v>
      </c>
      <c r="G8" s="38" t="s">
        <v>15</v>
      </c>
      <c r="H8" s="39" t="s">
        <v>33</v>
      </c>
      <c r="I8" s="40" t="s">
        <v>38</v>
      </c>
      <c r="J8" s="41" t="s">
        <v>43</v>
      </c>
      <c r="K8" s="42" t="s">
        <v>23</v>
      </c>
      <c r="L8" s="43" t="s">
        <v>16</v>
      </c>
      <c r="M8" s="44" t="s">
        <v>24</v>
      </c>
      <c r="N8" s="35"/>
      <c r="O8" s="45" t="s">
        <v>47</v>
      </c>
      <c r="P8" s="3" t="s">
        <v>17</v>
      </c>
      <c r="Q8" s="25" t="s">
        <v>26</v>
      </c>
    </row>
    <row r="9" spans="1:24" ht="20.100000000000001" customHeight="1" x14ac:dyDescent="0.2">
      <c r="A9" s="46">
        <v>1</v>
      </c>
      <c r="B9" s="130" t="s">
        <v>56</v>
      </c>
      <c r="C9" s="125">
        <v>0.02</v>
      </c>
      <c r="D9" s="125">
        <v>0.02</v>
      </c>
      <c r="E9" s="125" t="s">
        <v>56</v>
      </c>
      <c r="F9" s="125">
        <v>0.02</v>
      </c>
      <c r="G9" s="126">
        <v>0.02</v>
      </c>
      <c r="H9" s="49">
        <v>7.0000000000000007E-2</v>
      </c>
      <c r="I9" s="50">
        <v>1872</v>
      </c>
      <c r="J9" s="47">
        <v>0.73</v>
      </c>
      <c r="K9" s="51">
        <f t="shared" ref="K9:K37" si="0">(1000/((I9/448.8)/(X9*8))/60)*0.94</f>
        <v>150.23931623931625</v>
      </c>
      <c r="L9" s="52">
        <f t="shared" ref="L9:L36" si="1">J9*K9</f>
        <v>109.67470085470086</v>
      </c>
      <c r="M9" s="53">
        <v>11.5</v>
      </c>
      <c r="N9" s="48">
        <v>7.49</v>
      </c>
      <c r="O9" s="54">
        <f>IF(M9&lt;12.5,(0.353*$Q$4)*(12.006+EXP(2.46-0.073*M9+0.125*J9+0.389*N9)),(0.361*$Q$4)*(-2.261+EXP(2.69-0.065*M9+0.111*J9+0.361*N9)))</f>
        <v>20.129030872064302</v>
      </c>
      <c r="P9" s="55" t="str">
        <f t="shared" ref="P9:P36" si="2">IF(L9&gt;O9,"Y","N")</f>
        <v>Y</v>
      </c>
      <c r="Q9" s="55"/>
      <c r="X9" s="1">
        <v>5</v>
      </c>
    </row>
    <row r="10" spans="1:24" ht="20.100000000000001" customHeight="1" x14ac:dyDescent="0.2">
      <c r="A10" s="56">
        <v>2</v>
      </c>
      <c r="B10" s="128" t="s">
        <v>56</v>
      </c>
      <c r="C10" s="127" t="s">
        <v>56</v>
      </c>
      <c r="D10" s="127" t="s">
        <v>56</v>
      </c>
      <c r="E10" s="127">
        <v>0.02</v>
      </c>
      <c r="F10" s="127" t="s">
        <v>56</v>
      </c>
      <c r="G10" s="127" t="s">
        <v>56</v>
      </c>
      <c r="H10" s="49">
        <v>0.02</v>
      </c>
      <c r="I10" s="60">
        <v>1858</v>
      </c>
      <c r="J10" s="57">
        <v>0.71</v>
      </c>
      <c r="K10" s="61">
        <f t="shared" si="0"/>
        <v>151.3713670613563</v>
      </c>
      <c r="L10" s="52">
        <f t="shared" si="1"/>
        <v>107.47367061356296</v>
      </c>
      <c r="M10" s="62">
        <v>12.4</v>
      </c>
      <c r="N10" s="59">
        <v>7.62</v>
      </c>
      <c r="O10" s="54">
        <f t="shared" ref="O10:O39" si="3">IF(M10&lt;12.5,(0.353*$Q$4)*(12.006+EXP(2.46-0.073*M10+0.125*J10+0.389*N10)),(0.361*$Q$4)*(-2.261+EXP(2.69-0.065*M10+0.111*J10+0.361*N10)))</f>
        <v>19.814297593800621</v>
      </c>
      <c r="P10" s="63" t="str">
        <f t="shared" si="2"/>
        <v>Y</v>
      </c>
      <c r="Q10" s="63"/>
      <c r="X10" s="1">
        <v>5</v>
      </c>
    </row>
    <row r="11" spans="1:24" ht="20.100000000000001" customHeight="1" x14ac:dyDescent="0.2">
      <c r="A11" s="56">
        <v>3</v>
      </c>
      <c r="B11" s="128" t="s">
        <v>56</v>
      </c>
      <c r="C11" s="127" t="s">
        <v>56</v>
      </c>
      <c r="D11" s="127">
        <v>0.02</v>
      </c>
      <c r="E11" s="58">
        <v>0.02</v>
      </c>
      <c r="F11" s="127">
        <v>0.02</v>
      </c>
      <c r="G11" s="129">
        <v>0.02</v>
      </c>
      <c r="H11" s="49">
        <v>0.03</v>
      </c>
      <c r="I11" s="60">
        <v>1884</v>
      </c>
      <c r="J11" s="57">
        <v>0.71</v>
      </c>
      <c r="K11" s="61">
        <f t="shared" si="0"/>
        <v>149.2823779193206</v>
      </c>
      <c r="L11" s="52">
        <f t="shared" si="1"/>
        <v>105.99048832271762</v>
      </c>
      <c r="M11" s="62">
        <v>11.5</v>
      </c>
      <c r="N11" s="59">
        <v>7.83</v>
      </c>
      <c r="O11" s="54">
        <f t="shared" si="3"/>
        <v>22.624404277317137</v>
      </c>
      <c r="P11" s="63" t="str">
        <f t="shared" si="2"/>
        <v>Y</v>
      </c>
      <c r="Q11" s="63"/>
      <c r="X11" s="1">
        <v>5</v>
      </c>
    </row>
    <row r="12" spans="1:24" ht="20.100000000000001" customHeight="1" x14ac:dyDescent="0.2">
      <c r="A12" s="56">
        <v>4</v>
      </c>
      <c r="B12" s="128" t="s">
        <v>56</v>
      </c>
      <c r="C12" s="127" t="s">
        <v>56</v>
      </c>
      <c r="D12" s="127" t="s">
        <v>56</v>
      </c>
      <c r="E12" s="58">
        <v>0.02</v>
      </c>
      <c r="F12" s="127" t="s">
        <v>56</v>
      </c>
      <c r="G12" s="129" t="s">
        <v>56</v>
      </c>
      <c r="H12" s="49">
        <v>0.03</v>
      </c>
      <c r="I12" s="60">
        <v>1887</v>
      </c>
      <c r="J12" s="57">
        <v>0.67</v>
      </c>
      <c r="K12" s="61">
        <f t="shared" si="0"/>
        <v>149.04504504504507</v>
      </c>
      <c r="L12" s="52">
        <f t="shared" si="1"/>
        <v>99.860180180180208</v>
      </c>
      <c r="M12" s="62">
        <v>11</v>
      </c>
      <c r="N12" s="59">
        <v>7.81</v>
      </c>
      <c r="O12" s="54">
        <f t="shared" si="3"/>
        <v>23.116605496360496</v>
      </c>
      <c r="P12" s="63" t="str">
        <f t="shared" si="2"/>
        <v>Y</v>
      </c>
      <c r="Q12" s="63"/>
      <c r="X12" s="1">
        <v>5</v>
      </c>
    </row>
    <row r="13" spans="1:24" ht="20.100000000000001" customHeight="1" x14ac:dyDescent="0.2">
      <c r="A13" s="56">
        <v>5</v>
      </c>
      <c r="B13" s="128" t="s">
        <v>56</v>
      </c>
      <c r="C13" s="127" t="s">
        <v>56</v>
      </c>
      <c r="D13" s="127">
        <v>0.02</v>
      </c>
      <c r="E13" s="58">
        <v>0.02</v>
      </c>
      <c r="F13" s="58">
        <v>0.03</v>
      </c>
      <c r="G13" s="129" t="s">
        <v>56</v>
      </c>
      <c r="H13" s="49">
        <v>0.03</v>
      </c>
      <c r="I13" s="60">
        <v>1869</v>
      </c>
      <c r="J13" s="57">
        <v>0.68</v>
      </c>
      <c r="K13" s="61">
        <f t="shared" si="0"/>
        <v>150.48047084002141</v>
      </c>
      <c r="L13" s="52">
        <f t="shared" si="1"/>
        <v>102.32672017121456</v>
      </c>
      <c r="M13" s="62">
        <v>10.6</v>
      </c>
      <c r="N13" s="129">
        <v>7.59</v>
      </c>
      <c r="O13" s="54">
        <f t="shared" si="3"/>
        <v>21.99034146762753</v>
      </c>
      <c r="P13" s="63" t="str">
        <f t="shared" si="2"/>
        <v>Y</v>
      </c>
      <c r="Q13" s="63"/>
      <c r="X13" s="1">
        <v>5</v>
      </c>
    </row>
    <row r="14" spans="1:24" ht="20.100000000000001" customHeight="1" x14ac:dyDescent="0.2">
      <c r="A14" s="56">
        <v>6</v>
      </c>
      <c r="B14" s="128" t="s">
        <v>56</v>
      </c>
      <c r="C14" s="127" t="s">
        <v>56</v>
      </c>
      <c r="D14" s="58">
        <v>0.02</v>
      </c>
      <c r="E14" s="58">
        <v>0.02</v>
      </c>
      <c r="F14" s="58">
        <v>0.02</v>
      </c>
      <c r="G14" s="129">
        <v>0.02</v>
      </c>
      <c r="H14" s="49">
        <v>0.04</v>
      </c>
      <c r="I14" s="60">
        <v>1871</v>
      </c>
      <c r="J14" s="57">
        <v>0.68</v>
      </c>
      <c r="K14" s="61">
        <f t="shared" si="0"/>
        <v>150.31961517904867</v>
      </c>
      <c r="L14" s="52">
        <f t="shared" si="1"/>
        <v>102.2173383217531</v>
      </c>
      <c r="M14" s="62">
        <v>10.8</v>
      </c>
      <c r="N14" s="59">
        <v>7.81</v>
      </c>
      <c r="O14" s="54">
        <f t="shared" si="3"/>
        <v>23.452068126722786</v>
      </c>
      <c r="P14" s="63" t="str">
        <f t="shared" si="2"/>
        <v>Y</v>
      </c>
      <c r="Q14" s="63"/>
      <c r="X14" s="1">
        <v>5</v>
      </c>
    </row>
    <row r="15" spans="1:24" ht="20.100000000000001" customHeight="1" x14ac:dyDescent="0.2">
      <c r="A15" s="56">
        <v>7</v>
      </c>
      <c r="B15" s="128" t="s">
        <v>56</v>
      </c>
      <c r="C15" s="127" t="s">
        <v>56</v>
      </c>
      <c r="D15" s="127" t="s">
        <v>56</v>
      </c>
      <c r="E15" s="58">
        <v>0.02</v>
      </c>
      <c r="F15" s="127">
        <v>0.02</v>
      </c>
      <c r="G15" s="129" t="s">
        <v>56</v>
      </c>
      <c r="H15" s="49">
        <v>0.03</v>
      </c>
      <c r="I15" s="60">
        <v>1879</v>
      </c>
      <c r="J15" s="57">
        <v>0.68</v>
      </c>
      <c r="K15" s="61">
        <f t="shared" si="0"/>
        <v>149.67961681745609</v>
      </c>
      <c r="L15" s="52">
        <f t="shared" si="1"/>
        <v>101.78213943587015</v>
      </c>
      <c r="M15" s="62">
        <v>10.6</v>
      </c>
      <c r="N15" s="59">
        <v>7.59</v>
      </c>
      <c r="O15" s="54">
        <f t="shared" si="3"/>
        <v>21.99034146762753</v>
      </c>
      <c r="P15" s="63" t="str">
        <f t="shared" si="2"/>
        <v>Y</v>
      </c>
      <c r="Q15" s="63"/>
      <c r="X15" s="1">
        <v>5</v>
      </c>
    </row>
    <row r="16" spans="1:24" ht="20.100000000000001" customHeight="1" x14ac:dyDescent="0.2">
      <c r="A16" s="56">
        <v>8</v>
      </c>
      <c r="B16" s="128" t="s">
        <v>56</v>
      </c>
      <c r="C16" s="127" t="s">
        <v>56</v>
      </c>
      <c r="D16" s="58">
        <v>0.03</v>
      </c>
      <c r="E16" s="127">
        <v>0.02</v>
      </c>
      <c r="F16" s="58">
        <v>0.02</v>
      </c>
      <c r="G16" s="59">
        <v>0.02</v>
      </c>
      <c r="H16" s="49">
        <v>0.03</v>
      </c>
      <c r="I16" s="60">
        <v>1887</v>
      </c>
      <c r="J16" s="57">
        <v>0.68</v>
      </c>
      <c r="K16" s="61">
        <f t="shared" si="0"/>
        <v>149.04504504504507</v>
      </c>
      <c r="L16" s="52">
        <f t="shared" si="1"/>
        <v>101.35063063063066</v>
      </c>
      <c r="M16" s="62">
        <v>12</v>
      </c>
      <c r="N16" s="59">
        <v>7.35</v>
      </c>
      <c r="O16" s="54">
        <f t="shared" si="3"/>
        <v>18.460685040956573</v>
      </c>
      <c r="P16" s="63" t="str">
        <f t="shared" si="2"/>
        <v>Y</v>
      </c>
      <c r="Q16" s="63"/>
      <c r="X16" s="1">
        <v>5</v>
      </c>
    </row>
    <row r="17" spans="1:24" ht="20.100000000000001" customHeight="1" x14ac:dyDescent="0.2">
      <c r="A17" s="56">
        <v>9</v>
      </c>
      <c r="B17" s="128" t="s">
        <v>56</v>
      </c>
      <c r="C17" s="127" t="s">
        <v>56</v>
      </c>
      <c r="D17" s="127" t="s">
        <v>56</v>
      </c>
      <c r="E17" s="58">
        <v>0.02</v>
      </c>
      <c r="F17" s="58">
        <v>0.02</v>
      </c>
      <c r="G17" s="59">
        <v>0.02</v>
      </c>
      <c r="H17" s="49">
        <v>0.03</v>
      </c>
      <c r="I17" s="60">
        <v>1882</v>
      </c>
      <c r="J17" s="57">
        <v>0.71</v>
      </c>
      <c r="K17" s="61">
        <f t="shared" si="0"/>
        <v>149.44102019128587</v>
      </c>
      <c r="L17" s="52">
        <f t="shared" si="1"/>
        <v>106.10312433581296</v>
      </c>
      <c r="M17" s="62">
        <v>10.1</v>
      </c>
      <c r="N17" s="59">
        <v>7.61</v>
      </c>
      <c r="O17" s="54">
        <f t="shared" si="3"/>
        <v>22.968050909073753</v>
      </c>
      <c r="P17" s="63" t="str">
        <f t="shared" si="2"/>
        <v>Y</v>
      </c>
      <c r="Q17" s="63"/>
      <c r="X17" s="1">
        <v>5</v>
      </c>
    </row>
    <row r="18" spans="1:24" ht="20.100000000000001" customHeight="1" x14ac:dyDescent="0.2">
      <c r="A18" s="56">
        <v>10</v>
      </c>
      <c r="B18" s="128" t="s">
        <v>56</v>
      </c>
      <c r="C18" s="127" t="s">
        <v>56</v>
      </c>
      <c r="D18" s="127" t="s">
        <v>56</v>
      </c>
      <c r="E18" s="58">
        <v>0.02</v>
      </c>
      <c r="F18" s="116">
        <v>0.02</v>
      </c>
      <c r="G18" s="129" t="s">
        <v>56</v>
      </c>
      <c r="H18" s="49">
        <v>0.03</v>
      </c>
      <c r="I18" s="60">
        <v>1877</v>
      </c>
      <c r="J18" s="57">
        <v>0.69</v>
      </c>
      <c r="K18" s="61">
        <f t="shared" si="0"/>
        <v>149.83910495471494</v>
      </c>
      <c r="L18" s="52">
        <f t="shared" si="1"/>
        <v>103.3889824187533</v>
      </c>
      <c r="M18" s="62">
        <v>9.9</v>
      </c>
      <c r="N18" s="59">
        <v>7.7779999999999996</v>
      </c>
      <c r="O18" s="54">
        <f t="shared" si="3"/>
        <v>24.647027853159759</v>
      </c>
      <c r="P18" s="63" t="str">
        <f t="shared" si="2"/>
        <v>Y</v>
      </c>
      <c r="Q18" s="63"/>
      <c r="X18" s="1">
        <v>5</v>
      </c>
    </row>
    <row r="19" spans="1:24" ht="20.100000000000001" customHeight="1" x14ac:dyDescent="0.2">
      <c r="A19" s="56">
        <v>11</v>
      </c>
      <c r="B19" s="128" t="s">
        <v>56</v>
      </c>
      <c r="C19" s="127" t="s">
        <v>56</v>
      </c>
      <c r="D19" s="127" t="s">
        <v>56</v>
      </c>
      <c r="E19" s="58">
        <v>0.03</v>
      </c>
      <c r="F19" s="58">
        <v>0.02</v>
      </c>
      <c r="G19" s="59">
        <v>0.02</v>
      </c>
      <c r="H19" s="49">
        <v>0.03</v>
      </c>
      <c r="I19" s="60">
        <v>1869</v>
      </c>
      <c r="J19" s="57">
        <v>0.67</v>
      </c>
      <c r="K19" s="61">
        <f t="shared" si="0"/>
        <v>150.48047084002141</v>
      </c>
      <c r="L19" s="52">
        <f t="shared" si="1"/>
        <v>100.82191546281435</v>
      </c>
      <c r="M19" s="62">
        <v>9.8000000000000007</v>
      </c>
      <c r="N19" s="59">
        <v>7.64</v>
      </c>
      <c r="O19" s="54">
        <f t="shared" si="3"/>
        <v>23.572297165166315</v>
      </c>
      <c r="P19" s="63" t="str">
        <f t="shared" si="2"/>
        <v>Y</v>
      </c>
      <c r="Q19" s="63"/>
      <c r="X19" s="1">
        <v>5</v>
      </c>
    </row>
    <row r="20" spans="1:24" ht="20.100000000000001" customHeight="1" x14ac:dyDescent="0.2">
      <c r="A20" s="56">
        <v>12</v>
      </c>
      <c r="B20" s="128" t="s">
        <v>56</v>
      </c>
      <c r="C20" s="127" t="s">
        <v>56</v>
      </c>
      <c r="D20" s="127" t="s">
        <v>56</v>
      </c>
      <c r="E20" s="58">
        <v>0.02</v>
      </c>
      <c r="F20" s="58">
        <v>0.02</v>
      </c>
      <c r="G20" s="129" t="s">
        <v>56</v>
      </c>
      <c r="H20" s="49">
        <v>0.03</v>
      </c>
      <c r="I20" s="60">
        <v>1855</v>
      </c>
      <c r="J20" s="57">
        <v>0.69</v>
      </c>
      <c r="K20" s="61">
        <f t="shared" si="0"/>
        <v>151.61617250673859</v>
      </c>
      <c r="L20" s="52">
        <f t="shared" si="1"/>
        <v>104.61515902964962</v>
      </c>
      <c r="M20" s="62">
        <v>10.199999999999999</v>
      </c>
      <c r="N20" s="59">
        <v>7.85</v>
      </c>
      <c r="O20" s="54">
        <f t="shared" si="3"/>
        <v>24.785049776763525</v>
      </c>
      <c r="P20" s="63" t="str">
        <f t="shared" si="2"/>
        <v>Y</v>
      </c>
      <c r="Q20" s="63"/>
      <c r="X20" s="1">
        <v>5</v>
      </c>
    </row>
    <row r="21" spans="1:24" ht="20.100000000000001" customHeight="1" x14ac:dyDescent="0.2">
      <c r="A21" s="56">
        <v>13</v>
      </c>
      <c r="B21" s="128" t="s">
        <v>56</v>
      </c>
      <c r="C21" s="127" t="s">
        <v>56</v>
      </c>
      <c r="D21" s="127" t="s">
        <v>56</v>
      </c>
      <c r="E21" s="58">
        <v>0.02</v>
      </c>
      <c r="F21" s="58">
        <v>0.03</v>
      </c>
      <c r="G21" s="59">
        <v>0.02</v>
      </c>
      <c r="H21" s="49">
        <v>0.03</v>
      </c>
      <c r="I21" s="60">
        <v>1881</v>
      </c>
      <c r="J21" s="57">
        <v>0.68</v>
      </c>
      <c r="K21" s="61">
        <f t="shared" si="0"/>
        <v>149.5204678362573</v>
      </c>
      <c r="L21" s="52">
        <f t="shared" si="1"/>
        <v>101.67391812865498</v>
      </c>
      <c r="M21" s="62">
        <v>9.5</v>
      </c>
      <c r="N21" s="59">
        <v>7.78</v>
      </c>
      <c r="O21" s="54">
        <f t="shared" si="3"/>
        <v>25.303597148915685</v>
      </c>
      <c r="P21" s="63" t="str">
        <f t="shared" si="2"/>
        <v>Y</v>
      </c>
      <c r="Q21" s="63"/>
      <c r="X21" s="1">
        <v>5</v>
      </c>
    </row>
    <row r="22" spans="1:24" ht="20.100000000000001" customHeight="1" x14ac:dyDescent="0.2">
      <c r="A22" s="56">
        <v>14</v>
      </c>
      <c r="B22" s="57">
        <v>0.02</v>
      </c>
      <c r="C22" s="127" t="s">
        <v>56</v>
      </c>
      <c r="D22" s="127" t="s">
        <v>56</v>
      </c>
      <c r="E22" s="58">
        <v>0.02</v>
      </c>
      <c r="F22" s="58">
        <v>0.02</v>
      </c>
      <c r="G22" s="129" t="s">
        <v>56</v>
      </c>
      <c r="H22" s="49">
        <v>0.03</v>
      </c>
      <c r="I22" s="60">
        <v>1851</v>
      </c>
      <c r="J22" s="57">
        <v>0.67</v>
      </c>
      <c r="K22" s="61">
        <f t="shared" si="0"/>
        <v>151.94381415451105</v>
      </c>
      <c r="L22" s="52">
        <f t="shared" si="1"/>
        <v>101.8023554835224</v>
      </c>
      <c r="M22" s="62">
        <v>10.5</v>
      </c>
      <c r="N22" s="59">
        <v>7.82</v>
      </c>
      <c r="O22" s="54">
        <f t="shared" si="3"/>
        <v>23.982056531590128</v>
      </c>
      <c r="P22" s="63" t="str">
        <f t="shared" si="2"/>
        <v>Y</v>
      </c>
      <c r="Q22" s="63"/>
      <c r="X22" s="1">
        <v>5</v>
      </c>
    </row>
    <row r="23" spans="1:24" ht="20.100000000000001" customHeight="1" x14ac:dyDescent="0.2">
      <c r="A23" s="56">
        <v>15</v>
      </c>
      <c r="B23" s="128" t="s">
        <v>56</v>
      </c>
      <c r="C23" s="127" t="s">
        <v>56</v>
      </c>
      <c r="D23" s="127" t="s">
        <v>56</v>
      </c>
      <c r="E23" s="58">
        <v>0.02</v>
      </c>
      <c r="F23" s="58">
        <v>0.02</v>
      </c>
      <c r="G23" s="59">
        <v>0.03</v>
      </c>
      <c r="H23" s="49">
        <v>0.03</v>
      </c>
      <c r="I23" s="60">
        <v>1878</v>
      </c>
      <c r="J23" s="57">
        <v>0.63</v>
      </c>
      <c r="K23" s="61">
        <f t="shared" si="0"/>
        <v>149.75931842385518</v>
      </c>
      <c r="L23" s="52">
        <f t="shared" si="1"/>
        <v>94.348370607028755</v>
      </c>
      <c r="M23" s="62">
        <v>10.1</v>
      </c>
      <c r="N23" s="59">
        <v>7.65</v>
      </c>
      <c r="O23" s="54">
        <f t="shared" si="3"/>
        <v>23.084294160870236</v>
      </c>
      <c r="P23" s="63" t="str">
        <f t="shared" si="2"/>
        <v>Y</v>
      </c>
      <c r="Q23" s="63"/>
      <c r="X23" s="1">
        <v>5</v>
      </c>
    </row>
    <row r="24" spans="1:24" ht="20.100000000000001" customHeight="1" x14ac:dyDescent="0.2">
      <c r="A24" s="56">
        <v>16</v>
      </c>
      <c r="B24" s="128" t="s">
        <v>56</v>
      </c>
      <c r="C24" s="127" t="s">
        <v>56</v>
      </c>
      <c r="D24" s="127" t="s">
        <v>56</v>
      </c>
      <c r="E24" s="58">
        <v>0.02</v>
      </c>
      <c r="F24" s="58">
        <v>0.03</v>
      </c>
      <c r="G24" s="59">
        <v>0.02</v>
      </c>
      <c r="H24" s="49">
        <v>0.05</v>
      </c>
      <c r="I24" s="60">
        <v>1868</v>
      </c>
      <c r="J24" s="57">
        <v>0.67</v>
      </c>
      <c r="K24" s="61">
        <f t="shared" si="0"/>
        <v>150.5610278372591</v>
      </c>
      <c r="L24" s="52">
        <f t="shared" si="1"/>
        <v>100.8758886509636</v>
      </c>
      <c r="M24" s="62">
        <v>10</v>
      </c>
      <c r="N24" s="59">
        <v>7.65</v>
      </c>
      <c r="O24" s="54">
        <f t="shared" si="3"/>
        <v>23.343758990858767</v>
      </c>
      <c r="P24" s="63" t="str">
        <f t="shared" si="2"/>
        <v>Y</v>
      </c>
      <c r="Q24" s="63"/>
      <c r="X24" s="1">
        <v>5</v>
      </c>
    </row>
    <row r="25" spans="1:24" ht="20.100000000000001" customHeight="1" x14ac:dyDescent="0.2">
      <c r="A25" s="56">
        <v>17</v>
      </c>
      <c r="B25" s="128" t="s">
        <v>56</v>
      </c>
      <c r="C25" s="127" t="s">
        <v>56</v>
      </c>
      <c r="D25" s="127" t="s">
        <v>56</v>
      </c>
      <c r="E25" s="58">
        <v>0.03</v>
      </c>
      <c r="F25" s="58">
        <v>0.02</v>
      </c>
      <c r="G25" s="59">
        <v>0.03</v>
      </c>
      <c r="H25" s="49">
        <v>0.03</v>
      </c>
      <c r="I25" s="60">
        <v>1873</v>
      </c>
      <c r="J25" s="57">
        <v>0.65</v>
      </c>
      <c r="K25" s="61">
        <f t="shared" si="0"/>
        <v>150.15910304324615</v>
      </c>
      <c r="L25" s="52">
        <f t="shared" si="1"/>
        <v>97.603416978110005</v>
      </c>
      <c r="M25" s="62">
        <v>10.199999999999999</v>
      </c>
      <c r="N25" s="59">
        <v>7.53</v>
      </c>
      <c r="O25" s="54">
        <f t="shared" si="3"/>
        <v>22.032314139230557</v>
      </c>
      <c r="P25" s="63" t="str">
        <f t="shared" si="2"/>
        <v>Y</v>
      </c>
      <c r="Q25" s="63"/>
      <c r="X25" s="1">
        <v>5</v>
      </c>
    </row>
    <row r="26" spans="1:24" ht="20.100000000000001" customHeight="1" x14ac:dyDescent="0.2">
      <c r="A26" s="56">
        <v>18</v>
      </c>
      <c r="B26" s="128" t="s">
        <v>56</v>
      </c>
      <c r="C26" s="127" t="s">
        <v>56</v>
      </c>
      <c r="D26" s="127" t="s">
        <v>56</v>
      </c>
      <c r="E26" s="58">
        <v>0.03</v>
      </c>
      <c r="F26" s="58">
        <v>0.02</v>
      </c>
      <c r="G26" s="129" t="s">
        <v>56</v>
      </c>
      <c r="H26" s="49">
        <v>0.03</v>
      </c>
      <c r="I26" s="60">
        <v>1861</v>
      </c>
      <c r="J26" s="57">
        <v>0.65</v>
      </c>
      <c r="K26" s="61">
        <f t="shared" si="0"/>
        <v>151.12735088662009</v>
      </c>
      <c r="L26" s="52">
        <f t="shared" si="1"/>
        <v>98.232778076303063</v>
      </c>
      <c r="M26" s="62">
        <v>9.6999999999999993</v>
      </c>
      <c r="N26" s="59">
        <v>7.57</v>
      </c>
      <c r="O26" s="54">
        <f t="shared" si="3"/>
        <v>23.096457524297964</v>
      </c>
      <c r="P26" s="63" t="str">
        <f t="shared" si="2"/>
        <v>Y</v>
      </c>
      <c r="Q26" s="63"/>
      <c r="X26" s="1">
        <v>5</v>
      </c>
    </row>
    <row r="27" spans="1:24" ht="20.100000000000001" customHeight="1" x14ac:dyDescent="0.2">
      <c r="A27" s="56">
        <v>19</v>
      </c>
      <c r="B27" s="128" t="s">
        <v>56</v>
      </c>
      <c r="C27" s="128" t="s">
        <v>56</v>
      </c>
      <c r="D27" s="57">
        <v>0.03</v>
      </c>
      <c r="E27" s="57">
        <v>0.02</v>
      </c>
      <c r="F27" s="57">
        <v>0.02</v>
      </c>
      <c r="G27" s="64">
        <v>0.03</v>
      </c>
      <c r="H27" s="65">
        <v>0.08</v>
      </c>
      <c r="I27" s="60">
        <v>1883</v>
      </c>
      <c r="J27" s="57">
        <v>0.67</v>
      </c>
      <c r="K27" s="61">
        <f t="shared" si="0"/>
        <v>149.36165693043014</v>
      </c>
      <c r="L27" s="52">
        <f t="shared" si="1"/>
        <v>100.07231014338821</v>
      </c>
      <c r="M27" s="62">
        <v>10</v>
      </c>
      <c r="N27" s="57">
        <v>7.8</v>
      </c>
      <c r="O27" s="54">
        <f t="shared" si="3"/>
        <v>24.619065484069832</v>
      </c>
      <c r="P27" s="63" t="str">
        <f t="shared" si="2"/>
        <v>Y</v>
      </c>
      <c r="Q27" s="63"/>
      <c r="X27" s="1">
        <v>5</v>
      </c>
    </row>
    <row r="28" spans="1:24" ht="20.100000000000001" customHeight="1" x14ac:dyDescent="0.2">
      <c r="A28" s="56">
        <v>20</v>
      </c>
      <c r="B28" s="128" t="s">
        <v>56</v>
      </c>
      <c r="C28" s="127" t="s">
        <v>56</v>
      </c>
      <c r="D28" s="127" t="s">
        <v>56</v>
      </c>
      <c r="E28" s="127" t="s">
        <v>56</v>
      </c>
      <c r="F28" s="58">
        <v>0.02</v>
      </c>
      <c r="G28" s="59">
        <v>0.02</v>
      </c>
      <c r="H28" s="49">
        <v>0.03</v>
      </c>
      <c r="I28" s="60">
        <v>1867</v>
      </c>
      <c r="J28" s="57">
        <v>0.65</v>
      </c>
      <c r="K28" s="61">
        <f t="shared" si="0"/>
        <v>150.64167113015532</v>
      </c>
      <c r="L28" s="52">
        <f t="shared" si="1"/>
        <v>97.917086234600959</v>
      </c>
      <c r="M28" s="62">
        <v>11.3</v>
      </c>
      <c r="N28" s="59">
        <v>7.38</v>
      </c>
      <c r="O28" s="54">
        <f t="shared" si="3"/>
        <v>19.454197996994299</v>
      </c>
      <c r="P28" s="63" t="str">
        <f t="shared" si="2"/>
        <v>Y</v>
      </c>
      <c r="Q28" s="63"/>
      <c r="X28" s="1">
        <v>5</v>
      </c>
    </row>
    <row r="29" spans="1:24" ht="20.100000000000001" customHeight="1" x14ac:dyDescent="0.2">
      <c r="A29" s="56">
        <v>21</v>
      </c>
      <c r="B29" s="128" t="s">
        <v>56</v>
      </c>
      <c r="C29" s="127" t="s">
        <v>56</v>
      </c>
      <c r="D29" s="127" t="s">
        <v>56</v>
      </c>
      <c r="E29" s="127" t="s">
        <v>56</v>
      </c>
      <c r="F29" s="127" t="s">
        <v>56</v>
      </c>
      <c r="G29" s="129" t="s">
        <v>56</v>
      </c>
      <c r="H29" s="131" t="s">
        <v>56</v>
      </c>
      <c r="I29" s="132" t="s">
        <v>56</v>
      </c>
      <c r="J29" s="128" t="s">
        <v>56</v>
      </c>
      <c r="K29" s="61" t="s">
        <v>56</v>
      </c>
      <c r="L29" s="133" t="s">
        <v>56</v>
      </c>
      <c r="M29" s="134" t="s">
        <v>56</v>
      </c>
      <c r="N29" s="129" t="s">
        <v>56</v>
      </c>
      <c r="O29" s="54" t="s">
        <v>56</v>
      </c>
      <c r="P29" s="135" t="s">
        <v>56</v>
      </c>
      <c r="Q29" s="63"/>
      <c r="X29" s="1">
        <v>5</v>
      </c>
    </row>
    <row r="30" spans="1:24" ht="20.100000000000001" customHeight="1" x14ac:dyDescent="0.2">
      <c r="A30" s="56">
        <v>22</v>
      </c>
      <c r="B30" s="128" t="s">
        <v>56</v>
      </c>
      <c r="C30" s="58">
        <v>0.03</v>
      </c>
      <c r="D30" s="58">
        <v>0.02</v>
      </c>
      <c r="E30" s="58">
        <v>0.02</v>
      </c>
      <c r="F30" s="58">
        <v>0.03</v>
      </c>
      <c r="G30" s="59">
        <v>0.02</v>
      </c>
      <c r="H30" s="49">
        <v>0.04</v>
      </c>
      <c r="I30" s="60">
        <v>1896</v>
      </c>
      <c r="J30" s="57">
        <v>0.6</v>
      </c>
      <c r="K30" s="61">
        <f t="shared" si="0"/>
        <v>148.33755274261603</v>
      </c>
      <c r="L30" s="52">
        <f t="shared" si="1"/>
        <v>89.002531645569618</v>
      </c>
      <c r="M30" s="62">
        <v>10.4</v>
      </c>
      <c r="N30" s="59">
        <v>7.57</v>
      </c>
      <c r="O30" s="54">
        <f t="shared" si="3"/>
        <v>21.927251156141924</v>
      </c>
      <c r="P30" s="63" t="str">
        <f t="shared" si="2"/>
        <v>Y</v>
      </c>
      <c r="Q30" s="63"/>
      <c r="X30" s="1">
        <v>5</v>
      </c>
    </row>
    <row r="31" spans="1:24" ht="20.100000000000001" customHeight="1" x14ac:dyDescent="0.2">
      <c r="A31" s="56">
        <v>23</v>
      </c>
      <c r="B31" s="57">
        <v>0.02</v>
      </c>
      <c r="C31" s="58">
        <v>0.02</v>
      </c>
      <c r="D31" s="127" t="s">
        <v>56</v>
      </c>
      <c r="E31" s="127" t="s">
        <v>56</v>
      </c>
      <c r="F31" s="127" t="s">
        <v>56</v>
      </c>
      <c r="G31" s="129" t="s">
        <v>56</v>
      </c>
      <c r="H31" s="49">
        <v>0.02</v>
      </c>
      <c r="I31" s="60">
        <v>1828</v>
      </c>
      <c r="J31" s="57">
        <v>0.71</v>
      </c>
      <c r="K31" s="61">
        <f t="shared" si="0"/>
        <v>153.85557986870896</v>
      </c>
      <c r="L31" s="52">
        <f t="shared" si="1"/>
        <v>109.23746170678335</v>
      </c>
      <c r="M31" s="62">
        <v>10.6</v>
      </c>
      <c r="N31" s="59">
        <v>7.58</v>
      </c>
      <c r="O31" s="54">
        <f t="shared" si="3"/>
        <v>21.987559682811543</v>
      </c>
      <c r="P31" s="63" t="str">
        <f t="shared" si="2"/>
        <v>Y</v>
      </c>
      <c r="Q31" s="63"/>
      <c r="X31" s="1">
        <v>5</v>
      </c>
    </row>
    <row r="32" spans="1:24" ht="20.100000000000001" customHeight="1" x14ac:dyDescent="0.2">
      <c r="A32" s="56">
        <v>24</v>
      </c>
      <c r="B32" s="128" t="s">
        <v>56</v>
      </c>
      <c r="C32" s="127" t="s">
        <v>56</v>
      </c>
      <c r="D32" s="58">
        <v>0.02</v>
      </c>
      <c r="E32" s="58">
        <v>0.02</v>
      </c>
      <c r="F32" s="58">
        <v>0.02</v>
      </c>
      <c r="G32" s="129" t="s">
        <v>56</v>
      </c>
      <c r="H32" s="49">
        <v>0.02</v>
      </c>
      <c r="I32" s="60">
        <v>1875</v>
      </c>
      <c r="J32" s="57">
        <v>0.64</v>
      </c>
      <c r="K32" s="61">
        <f t="shared" si="0"/>
        <v>149.99893333333333</v>
      </c>
      <c r="L32" s="52">
        <f t="shared" si="1"/>
        <v>95.999317333333337</v>
      </c>
      <c r="M32" s="62">
        <v>10.8</v>
      </c>
      <c r="N32" s="59">
        <v>7.58</v>
      </c>
      <c r="O32" s="54">
        <f t="shared" si="3"/>
        <v>21.529004656157909</v>
      </c>
      <c r="P32" s="63" t="str">
        <f t="shared" si="2"/>
        <v>Y</v>
      </c>
      <c r="Q32" s="63"/>
      <c r="X32" s="1">
        <v>5</v>
      </c>
    </row>
    <row r="33" spans="1:24" ht="20.100000000000001" customHeight="1" x14ac:dyDescent="0.2">
      <c r="A33" s="56">
        <v>25</v>
      </c>
      <c r="B33" s="128" t="s">
        <v>56</v>
      </c>
      <c r="C33" s="127" t="s">
        <v>56</v>
      </c>
      <c r="D33" s="127" t="s">
        <v>56</v>
      </c>
      <c r="E33" s="66">
        <v>0.02</v>
      </c>
      <c r="F33" s="127" t="s">
        <v>56</v>
      </c>
      <c r="G33" s="129" t="s">
        <v>56</v>
      </c>
      <c r="H33" s="68">
        <v>0.02</v>
      </c>
      <c r="I33" s="69">
        <v>1875</v>
      </c>
      <c r="J33" s="128">
        <v>0.66</v>
      </c>
      <c r="K33" s="61">
        <f t="shared" si="0"/>
        <v>149.99893333333333</v>
      </c>
      <c r="L33" s="52">
        <f t="shared" si="1"/>
        <v>98.999296000000001</v>
      </c>
      <c r="M33" s="70">
        <v>10.3</v>
      </c>
      <c r="N33" s="67">
        <v>7.38</v>
      </c>
      <c r="O33" s="54">
        <f t="shared" si="3"/>
        <v>20.790321878477638</v>
      </c>
      <c r="P33" s="63" t="str">
        <f t="shared" si="2"/>
        <v>Y</v>
      </c>
      <c r="Q33" s="63"/>
      <c r="X33" s="1">
        <v>5</v>
      </c>
    </row>
    <row r="34" spans="1:24" ht="20.100000000000001" customHeight="1" x14ac:dyDescent="0.2">
      <c r="A34" s="56">
        <v>26</v>
      </c>
      <c r="B34" s="128" t="s">
        <v>56</v>
      </c>
      <c r="C34" s="58">
        <v>0.02</v>
      </c>
      <c r="D34" s="58">
        <v>0.02</v>
      </c>
      <c r="E34" s="58">
        <v>0.02</v>
      </c>
      <c r="F34" s="58">
        <v>0.02</v>
      </c>
      <c r="G34" s="129" t="s">
        <v>56</v>
      </c>
      <c r="H34" s="49">
        <v>0.02</v>
      </c>
      <c r="I34" s="60">
        <v>1864</v>
      </c>
      <c r="J34" s="57">
        <v>0.68</v>
      </c>
      <c r="K34" s="61">
        <f t="shared" si="0"/>
        <v>150.88412017167383</v>
      </c>
      <c r="L34" s="52">
        <f t="shared" si="1"/>
        <v>102.60120171673822</v>
      </c>
      <c r="M34" s="62">
        <v>10.3</v>
      </c>
      <c r="N34" s="59">
        <v>7.7</v>
      </c>
      <c r="O34" s="54">
        <f t="shared" si="3"/>
        <v>23.318304626542854</v>
      </c>
      <c r="P34" s="63" t="str">
        <f t="shared" si="2"/>
        <v>Y</v>
      </c>
      <c r="Q34" s="63"/>
      <c r="X34" s="1">
        <v>5</v>
      </c>
    </row>
    <row r="35" spans="1:24" ht="20.100000000000001" customHeight="1" x14ac:dyDescent="0.2">
      <c r="A35" s="56">
        <v>27</v>
      </c>
      <c r="B35" s="128" t="s">
        <v>56</v>
      </c>
      <c r="C35" s="127" t="s">
        <v>56</v>
      </c>
      <c r="D35" s="58">
        <v>0.02</v>
      </c>
      <c r="E35" s="58">
        <v>0.02</v>
      </c>
      <c r="F35" s="58">
        <v>0.02</v>
      </c>
      <c r="G35" s="129" t="s">
        <v>56</v>
      </c>
      <c r="H35" s="49">
        <v>0.03</v>
      </c>
      <c r="I35" s="60">
        <v>1895</v>
      </c>
      <c r="J35" s="57">
        <v>0.66</v>
      </c>
      <c r="K35" s="61">
        <f t="shared" si="0"/>
        <v>148.41583113456463</v>
      </c>
      <c r="L35" s="52">
        <f t="shared" si="1"/>
        <v>97.954448548812664</v>
      </c>
      <c r="M35" s="62">
        <v>10.199999999999999</v>
      </c>
      <c r="N35" s="59">
        <v>7.66</v>
      </c>
      <c r="O35" s="54">
        <f t="shared" si="3"/>
        <v>23.091423552752861</v>
      </c>
      <c r="P35" s="63" t="str">
        <f t="shared" si="2"/>
        <v>Y</v>
      </c>
      <c r="Q35" s="63"/>
      <c r="X35" s="1">
        <v>5</v>
      </c>
    </row>
    <row r="36" spans="1:24" ht="20.100000000000001" customHeight="1" x14ac:dyDescent="0.2">
      <c r="A36" s="56">
        <v>28</v>
      </c>
      <c r="B36" s="128" t="s">
        <v>56</v>
      </c>
      <c r="C36" s="127" t="s">
        <v>56</v>
      </c>
      <c r="D36" s="127" t="s">
        <v>56</v>
      </c>
      <c r="E36" s="58">
        <v>0.02</v>
      </c>
      <c r="F36" s="58">
        <v>0.02</v>
      </c>
      <c r="G36" s="59">
        <v>0.02</v>
      </c>
      <c r="H36" s="49">
        <v>0.02</v>
      </c>
      <c r="I36" s="60">
        <v>1880</v>
      </c>
      <c r="J36" s="57">
        <v>0.66</v>
      </c>
      <c r="K36" s="61">
        <f t="shared" si="0"/>
        <v>149.60000000000002</v>
      </c>
      <c r="L36" s="52">
        <f t="shared" si="1"/>
        <v>98.736000000000018</v>
      </c>
      <c r="M36" s="62">
        <v>10.199999999999999</v>
      </c>
      <c r="N36" s="59">
        <v>7.59</v>
      </c>
      <c r="O36" s="54">
        <f t="shared" si="3"/>
        <v>22.528051190705437</v>
      </c>
      <c r="P36" s="63" t="str">
        <f t="shared" si="2"/>
        <v>Y</v>
      </c>
      <c r="Q36" s="63"/>
      <c r="X36" s="1">
        <v>5</v>
      </c>
    </row>
    <row r="37" spans="1:24" ht="20.100000000000001" customHeight="1" x14ac:dyDescent="0.2">
      <c r="A37" s="56">
        <v>29</v>
      </c>
      <c r="B37" s="128" t="s">
        <v>56</v>
      </c>
      <c r="C37" s="127" t="s">
        <v>56</v>
      </c>
      <c r="D37" s="58">
        <v>0.02</v>
      </c>
      <c r="E37" s="127" t="s">
        <v>56</v>
      </c>
      <c r="F37" s="127" t="s">
        <v>56</v>
      </c>
      <c r="G37" s="129" t="s">
        <v>56</v>
      </c>
      <c r="H37" s="49">
        <v>0.03</v>
      </c>
      <c r="I37" s="60">
        <v>1852</v>
      </c>
      <c r="J37" s="57">
        <v>0.64</v>
      </c>
      <c r="K37" s="61">
        <f t="shared" si="0"/>
        <v>151.86177105831533</v>
      </c>
      <c r="L37" s="52">
        <f t="shared" ref="L37:L39" si="4">J37*K37</f>
        <v>97.191533477321812</v>
      </c>
      <c r="M37" s="62">
        <v>10.3</v>
      </c>
      <c r="N37" s="59">
        <v>7.47</v>
      </c>
      <c r="O37" s="54">
        <f t="shared" si="3"/>
        <v>21.407299262706513</v>
      </c>
      <c r="P37" s="63" t="str">
        <f t="shared" ref="P37:P39" si="5">IF(L37&gt;O37,"Y","N")</f>
        <v>Y</v>
      </c>
      <c r="Q37" s="63"/>
      <c r="X37" s="1">
        <v>5</v>
      </c>
    </row>
    <row r="38" spans="1:24" ht="20.100000000000001" customHeight="1" x14ac:dyDescent="0.2">
      <c r="A38" s="56">
        <v>30</v>
      </c>
      <c r="B38" s="57"/>
      <c r="C38" s="58"/>
      <c r="D38" s="58"/>
      <c r="E38" s="58"/>
      <c r="F38" s="58"/>
      <c r="G38" s="59"/>
      <c r="H38" s="65"/>
      <c r="I38" s="60"/>
      <c r="J38" s="57"/>
      <c r="K38" s="61" t="e">
        <f t="shared" ref="K38:K39" si="6">(1000/((I38/448.8)/(X38*8))/60)*0.94</f>
        <v>#DIV/0!</v>
      </c>
      <c r="L38" s="52" t="e">
        <f t="shared" si="4"/>
        <v>#DIV/0!</v>
      </c>
      <c r="M38" s="62"/>
      <c r="N38" s="59"/>
      <c r="O38" s="54">
        <f t="shared" si="3"/>
        <v>4.1849582368066205</v>
      </c>
      <c r="P38" s="63" t="e">
        <f t="shared" si="5"/>
        <v>#DIV/0!</v>
      </c>
      <c r="Q38" s="63"/>
      <c r="X38" s="1">
        <v>5</v>
      </c>
    </row>
    <row r="39" spans="1:24" s="3" customFormat="1" ht="20.100000000000001" customHeight="1" thickBot="1" x14ac:dyDescent="0.25">
      <c r="A39" s="71">
        <v>31</v>
      </c>
      <c r="B39" s="72"/>
      <c r="C39" s="73"/>
      <c r="D39" s="73"/>
      <c r="E39" s="73"/>
      <c r="F39" s="73"/>
      <c r="G39" s="74"/>
      <c r="H39" s="75"/>
      <c r="I39" s="76"/>
      <c r="J39" s="77"/>
      <c r="K39" s="78" t="e">
        <f t="shared" si="6"/>
        <v>#DIV/0!</v>
      </c>
      <c r="L39" s="79" t="e">
        <f t="shared" si="4"/>
        <v>#DIV/0!</v>
      </c>
      <c r="M39" s="80"/>
      <c r="N39" s="81"/>
      <c r="O39" s="54">
        <f t="shared" si="3"/>
        <v>4.1849582368066205</v>
      </c>
      <c r="P39" s="82" t="e">
        <f t="shared" si="5"/>
        <v>#DIV/0!</v>
      </c>
      <c r="Q39" s="82"/>
      <c r="X39" s="1">
        <v>5</v>
      </c>
    </row>
    <row r="40" spans="1:24" ht="6" customHeight="1" thickTop="1" x14ac:dyDescent="0.2">
      <c r="A40" s="83"/>
      <c r="B40" s="84"/>
      <c r="C40" s="84"/>
      <c r="D40" s="84"/>
      <c r="E40" s="84"/>
      <c r="F40" s="84"/>
      <c r="G40" s="84"/>
      <c r="H40" s="85"/>
      <c r="I40" s="86"/>
      <c r="J40" s="87"/>
      <c r="K40" s="84"/>
      <c r="L40" s="84"/>
      <c r="N40" s="2"/>
    </row>
    <row r="41" spans="1:24" x14ac:dyDescent="0.2">
      <c r="A41" s="88" t="s">
        <v>18</v>
      </c>
      <c r="B41" s="58">
        <f t="shared" ref="B41:O41" si="7">AVERAGE(B9:B39)</f>
        <v>0.02</v>
      </c>
      <c r="C41" s="58">
        <f t="shared" si="7"/>
        <v>2.2500000000000003E-2</v>
      </c>
      <c r="D41" s="58">
        <f t="shared" si="7"/>
        <v>2.1818181818181816E-2</v>
      </c>
      <c r="E41" s="58">
        <f t="shared" si="7"/>
        <v>2.1250000000000005E-2</v>
      </c>
      <c r="F41" s="58">
        <f t="shared" si="7"/>
        <v>2.1739130434782615E-2</v>
      </c>
      <c r="G41" s="58">
        <f t="shared" si="7"/>
        <v>2.2142857142857148E-2</v>
      </c>
      <c r="H41" s="58">
        <f t="shared" si="7"/>
        <v>3.2500000000000015E-2</v>
      </c>
      <c r="I41" s="89">
        <f t="shared" si="7"/>
        <v>1872.0357142857142</v>
      </c>
      <c r="J41" s="57">
        <f t="shared" si="7"/>
        <v>0.67214285714285715</v>
      </c>
      <c r="K41" s="90" t="e">
        <f t="shared" si="7"/>
        <v>#DIV/0!</v>
      </c>
      <c r="L41" s="90" t="e">
        <f t="shared" si="7"/>
        <v>#DIV/0!</v>
      </c>
      <c r="M41" s="62">
        <f t="shared" si="7"/>
        <v>10.528571428571427</v>
      </c>
      <c r="N41" s="57">
        <f t="shared" si="7"/>
        <v>7.6313571428571434</v>
      </c>
      <c r="O41" s="62">
        <f t="shared" si="7"/>
        <v>21.247169150112594</v>
      </c>
      <c r="Q41" s="91"/>
    </row>
    <row r="42" spans="1:24" ht="13.5" thickBot="1" x14ac:dyDescent="0.25">
      <c r="A42" s="88" t="s">
        <v>22</v>
      </c>
      <c r="B42" s="92">
        <f t="shared" ref="B42:I42" si="8">MAX(B9:B39)</f>
        <v>0.02</v>
      </c>
      <c r="C42" s="92">
        <f t="shared" si="8"/>
        <v>0.03</v>
      </c>
      <c r="D42" s="92">
        <f t="shared" si="8"/>
        <v>0.03</v>
      </c>
      <c r="E42" s="92">
        <f t="shared" si="8"/>
        <v>0.03</v>
      </c>
      <c r="F42" s="58">
        <f t="shared" si="8"/>
        <v>0.03</v>
      </c>
      <c r="G42" s="58">
        <f t="shared" si="8"/>
        <v>0.03</v>
      </c>
      <c r="H42" s="58">
        <f t="shared" si="8"/>
        <v>0.08</v>
      </c>
      <c r="I42" s="89">
        <f t="shared" si="8"/>
        <v>1896</v>
      </c>
      <c r="J42" s="93"/>
      <c r="M42" s="1"/>
      <c r="O42" s="4"/>
    </row>
    <row r="43" spans="1:24" ht="18.75" customHeight="1" thickBot="1" x14ac:dyDescent="0.25">
      <c r="A43" s="121" t="s">
        <v>55</v>
      </c>
      <c r="B43" s="143" t="s">
        <v>35</v>
      </c>
      <c r="C43" s="144"/>
      <c r="D43" s="144"/>
      <c r="E43" s="145"/>
      <c r="J43" s="122">
        <f>MIN(J9:J39)</f>
        <v>0.6</v>
      </c>
      <c r="M43" s="1"/>
      <c r="O43" s="4"/>
    </row>
    <row r="44" spans="1:24" ht="18" customHeight="1" thickBot="1" x14ac:dyDescent="0.25">
      <c r="A44" s="148" t="s">
        <v>61</v>
      </c>
      <c r="B44" s="138"/>
      <c r="C44" s="138"/>
      <c r="D44" s="138"/>
      <c r="E44" s="138"/>
      <c r="F44" s="139"/>
      <c r="G44" s="152" t="s">
        <v>62</v>
      </c>
      <c r="H44" s="140"/>
      <c r="I44" s="140"/>
      <c r="J44" s="140"/>
      <c r="K44" s="141"/>
      <c r="L44" s="153" t="s">
        <v>63</v>
      </c>
      <c r="M44" s="94"/>
      <c r="N44" s="95"/>
      <c r="O44" s="96" t="s">
        <v>39</v>
      </c>
      <c r="P44" s="97"/>
      <c r="Q44" s="98"/>
    </row>
    <row r="45" spans="1:24" ht="18" customHeight="1" thickBot="1" x14ac:dyDescent="0.25">
      <c r="A45" s="151" t="s">
        <v>60</v>
      </c>
      <c r="B45" s="149"/>
      <c r="C45" s="149"/>
      <c r="D45" s="149"/>
      <c r="E45" s="149"/>
      <c r="F45" s="150"/>
      <c r="L45" s="99"/>
      <c r="M45" s="100"/>
      <c r="O45" s="154" t="s">
        <v>64</v>
      </c>
      <c r="P45" s="101"/>
      <c r="Q45" s="102"/>
    </row>
    <row r="46" spans="1:24" ht="18" customHeight="1" x14ac:dyDescent="0.2">
      <c r="A46" s="103" t="s">
        <v>53</v>
      </c>
      <c r="F46" s="104"/>
    </row>
    <row r="47" spans="1:24" ht="23.25" customHeight="1" x14ac:dyDescent="0.2">
      <c r="A47" s="105" t="s">
        <v>40</v>
      </c>
      <c r="H47" s="1"/>
      <c r="I47" s="106" t="s">
        <v>34</v>
      </c>
      <c r="J47" s="123" t="s">
        <v>57</v>
      </c>
      <c r="K47" s="117"/>
      <c r="M47" s="107" t="s">
        <v>30</v>
      </c>
      <c r="N47" s="108"/>
      <c r="O47" s="109"/>
      <c r="P47" s="109"/>
      <c r="Q47" s="110"/>
    </row>
    <row r="48" spans="1:24" ht="19.5" customHeight="1" x14ac:dyDescent="0.3">
      <c r="A48" s="111" t="s">
        <v>48</v>
      </c>
      <c r="I48" s="106" t="s">
        <v>44</v>
      </c>
      <c r="J48" s="124" t="s">
        <v>58</v>
      </c>
      <c r="K48" s="118"/>
      <c r="M48" s="107" t="s">
        <v>21</v>
      </c>
      <c r="N48" s="58"/>
      <c r="O48" s="147">
        <v>45427</v>
      </c>
      <c r="P48" s="112"/>
      <c r="Q48" s="113"/>
    </row>
    <row r="49" spans="1:11" ht="18.75" customHeight="1" x14ac:dyDescent="0.2">
      <c r="A49" s="114" t="s">
        <v>54</v>
      </c>
      <c r="I49" s="106" t="s">
        <v>45</v>
      </c>
      <c r="J49" s="120" t="s">
        <v>59</v>
      </c>
      <c r="K49" s="119"/>
    </row>
    <row r="50" spans="1:11" ht="15.75" x14ac:dyDescent="0.25">
      <c r="A50" s="3"/>
      <c r="B50" s="115"/>
    </row>
    <row r="51" spans="1:11" x14ac:dyDescent="0.2">
      <c r="A51" s="3"/>
    </row>
  </sheetData>
  <sheetProtection formatCells="0" deleteColumns="0" deleteRows="0"/>
  <mergeCells count="8">
    <mergeCell ref="A1:Q1"/>
    <mergeCell ref="A2:Q2"/>
    <mergeCell ref="A44:F44"/>
    <mergeCell ref="A45:F45"/>
    <mergeCell ref="G44:K44"/>
    <mergeCell ref="B6:G6"/>
    <mergeCell ref="B43:E43"/>
    <mergeCell ref="K4:L4"/>
  </mergeCells>
  <phoneticPr fontId="0" type="noConversion"/>
  <pageMargins left="1.5" right="0" top="0" bottom="0" header="0" footer="0"/>
  <pageSetup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turbidity monitoring report</dc:subject>
  <dc:creator>LEBANON</dc:creator>
  <cp:lastModifiedBy>Jaegar Howatt</cp:lastModifiedBy>
  <cp:lastPrinted>2023-06-02T17:06:59Z</cp:lastPrinted>
  <dcterms:created xsi:type="dcterms:W3CDTF">1997-05-01T15:36:50Z</dcterms:created>
  <dcterms:modified xsi:type="dcterms:W3CDTF">2024-05-15T15:21:07Z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-518515531</vt:i4>
  </property>
  <property fmtid="{D5CDD505-2E9C-101B-9397-08002B2CF9AE}" pid="3" name="_EmailSubject">
    <vt:lpwstr>January 2007 Reports</vt:lpwstr>
  </property>
  <property fmtid="{D5CDD505-2E9C-101B-9397-08002B2CF9AE}" pid="4" name="_AuthorEmail">
    <vt:lpwstr>LuAnn.Cabe@omiinc.net</vt:lpwstr>
  </property>
  <property fmtid="{D5CDD505-2E9C-101B-9397-08002B2CF9AE}" pid="5" name="_AuthorEmailDisplayName">
    <vt:lpwstr>Cabe, Lu Ann/LEB</vt:lpwstr>
  </property>
  <property fmtid="{D5CDD505-2E9C-101B-9397-08002B2CF9AE}" pid="6" name="_ReviewingToolsShownOnce">
    <vt:lpwstr/>
  </property>
</Properties>
</file>