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"/>
    </mc:Choice>
  </mc:AlternateContent>
  <xr:revisionPtr revIDLastSave="0" documentId="13_ncr:1_{7FB73A0D-1DEB-413A-BA09-C157AC481E4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 l="1"/>
  <c r="L29" i="1"/>
  <c r="L30" i="1"/>
  <c r="L31" i="1"/>
  <c r="L32" i="1"/>
  <c r="K39" i="1"/>
  <c r="L39" i="1" s="1"/>
  <c r="O39" i="1"/>
  <c r="J43" i="1"/>
  <c r="P39" i="1" l="1"/>
  <c r="O31" i="1"/>
  <c r="O32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L35" i="1" s="1"/>
  <c r="K36" i="1"/>
  <c r="L36" i="1" s="1"/>
  <c r="K37" i="1"/>
  <c r="L37" i="1" s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K29" i="1"/>
  <c r="K30" i="1"/>
  <c r="K31" i="1"/>
  <c r="K32" i="1"/>
  <c r="K34" i="1"/>
  <c r="L34" i="1" s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<sst xmlns="http://schemas.openxmlformats.org/spreadsheetml/2006/main" count="172" uniqueCount="65">
  <si>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</si>
  <si>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</si>
  <si>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</si>
  <si>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</si>
  <si>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</si>
  <si>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</si>
  <si>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</si>
  <si>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</si>
  <si>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</si>
  <si>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</si>
  <si>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</si>
  <si>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</si>
  <si>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</si>
  <si>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</si>
  <si>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</si>
  <si>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</si>
  <si>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</si>
  <si>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</si>
  <si>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</si>
  <si>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</si>
  <si>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</si>
  <si>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</si>
  <si>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</si>
  <si>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</si>
  <si>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</si>
  <si>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</si>
  <si>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</si>
  <si>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</si>
  <si>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</si>
  <si>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</si>
  <si>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</si>
  <si>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</si>
  <si>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</si>
  <si>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</si>
  <si>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</si>
  <si>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</si>
  <si>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</si>
  <si>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</si>
  <si>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</si>
  <si>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</si>
  <si>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</si>
  <si>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</si>
  <si>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</si>
  <si>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</si>
  <si>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</si>
  <si>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</si>
  <si>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</si>
  <si>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</si>
  <si>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</si>
  <si>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</si>
  <si>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</si>
  <si>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</si>
  <si>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</si>
  <si>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</si>
  <si>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</si>
  <si>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</si>
  <si>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</si>
  <si>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Jaegar Howatt</t>
  </si>
  <si>
    <t>T-448091</t>
  </si>
  <si>
    <t>541-570-7561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</si>
  <si>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</t>
    </r>
  </si>
  <si>
    <t xml:space="preserve">95% of 4 hr  turbidity readings &lt;/= 0.3 NTU?           Y </t>
  </si>
  <si>
    <t xml:space="preserve">All the 4 hr turbidity readings &lt;/= 1.0 NTU?      Y </t>
  </si>
  <si>
    <t xml:space="preserve">CT's met everyday?   Yes </t>
  </si>
  <si>
    <t xml:space="preserve">  &gt;/= 0.2 mg/L  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</si>
</sst>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5" xfId="0" applyFont="1" applyBorder="1"/>
    <xf numFmtId="0" fontId="7" fillId="0" borderId="29" xfId="0" applyFont="1" applyBorder="1"/>
    <xf numFmtId="0" fontId="8" fillId="0" borderId="29" xfId="0" applyFont="1" applyBorder="1"/>
    <xf numFmtId="0" fontId="8" fillId="0" borderId="29" xfId="0" applyFont="1" applyBorder="1" applyAlignment="1">
      <alignment horizontal="right"/>
    </xf>
    <xf numFmtId="165" fontId="7" fillId="0" borderId="29" xfId="0" applyNumberFormat="1" applyFont="1" applyBorder="1"/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0" xfId="0" applyFont="1" applyBorder="1"/>
    <xf numFmtId="2" fontId="7" fillId="0" borderId="23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2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" fontId="7" fillId="0" borderId="4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6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8" xfId="0" applyNumberFormat="1" applyFont="1" applyBorder="1"/>
    <xf numFmtId="2" fontId="7" fillId="0" borderId="29" xfId="0" applyNumberFormat="1" applyFont="1" applyBorder="1" applyAlignment="1">
      <alignment vertical="center"/>
    </xf>
    <xf numFmtId="0" fontId="7" fillId="0" borderId="37" xfId="0" applyFont="1" applyBorder="1"/>
    <xf numFmtId="0" fontId="10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6" xfId="0" applyNumberFormat="1" applyFont="1" applyBorder="1"/>
    <xf numFmtId="0" fontId="9" fillId="0" borderId="16" xfId="0" applyFont="1" applyBorder="1"/>
    <xf numFmtId="0" fontId="7" fillId="0" borderId="16" xfId="0" applyFont="1" applyBorder="1" applyAlignment="1">
      <alignment horizontal="center"/>
    </xf>
    <xf numFmtId="0" fontId="10" fillId="0" borderId="0" xfId="0" applyFont="1"/>
    <xf numFmtId="0" fontId="7" fillId="0" borderId="17" xfId="0" applyFont="1" applyBorder="1"/>
    <xf numFmtId="0" fontId="9" fillId="0" borderId="17" xfId="0" applyFont="1" applyBorder="1"/>
    <xf numFmtId="0" fontId="7" fillId="0" borderId="17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6" xfId="0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6" xfId="0" applyFont="1" applyBorder="1" applyAlignment="1">
      <alignment horizontal="left"/>
    </xf>
    <xf numFmtId="1" fontId="9" fillId="0" borderId="17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6" fontId="8" fillId="0" borderId="29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14" fontId="7" fillId="0" borderId="17" xfId="0" applyNumberFormat="1" applyFont="1" applyBorder="1"/>
    <xf numFmtId="0" fontId="1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2" fontId="1" fillId="0" borderId="35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33381</xdr:colOff>
      <xdr:row>45</xdr:row>
      <xdr:rowOff>171450</xdr:rowOff>
    </xdr:from>
    <xdr:to>
      <xdr:col>14</xdr:col>
      <xdr:colOff>493177</xdr:colOff>
      <xdr:row>47</xdr:row>
      <xdr:rowOff>61765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83619-C487-406B-884D-53595204B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006" y="10248900"/>
          <a:ext cx="1174171" cy="41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zoomScaleNormal="75" workbookViewId="0">
      <selection activeCell="L39" sqref="L39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4" ht="18" x14ac:dyDescent="0.25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37">
        <v>45413</v>
      </c>
      <c r="L4" s="137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33" t="s">
        <v>0</v>
      </c>
      <c r="C6" s="133"/>
      <c r="D6" s="133"/>
      <c r="E6" s="133"/>
      <c r="F6" s="133"/>
      <c r="G6" s="133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24">
        <v>0.03</v>
      </c>
      <c r="C9" s="119" t="s">
        <v>56</v>
      </c>
      <c r="D9" s="119" t="s">
        <v>56</v>
      </c>
      <c r="E9" s="119" t="s">
        <v>56</v>
      </c>
      <c r="F9" s="119">
        <v>0.03</v>
      </c>
      <c r="G9" s="120">
        <v>0.03</v>
      </c>
      <c r="H9" s="49">
        <v>0.03</v>
      </c>
      <c r="I9" s="50">
        <v>1756</v>
      </c>
      <c r="J9" s="47">
        <v>0.63</v>
      </c>
      <c r="K9" s="51">
        <f t="shared" ref="K9:K37" si="0">(1000/((I9/448.8)/(X9*8))/60)*0.94</f>
        <v>160.16400911161733</v>
      </c>
      <c r="L9" s="52">
        <f t="shared" ref="L9:L39" si="1">J9*K9</f>
        <v>100.90332574031892</v>
      </c>
      <c r="M9" s="53">
        <v>13.4</v>
      </c>
      <c r="N9" s="48">
        <v>7.46</v>
      </c>
      <c r="O9" s="54">
        <f>IF(M9&lt;12.5,(0.353*$Q$4)*(12.006+EXP(2.46-0.073*M9+0.125*J9+0.389*N9)),(0.361*$Q$4)*(-2.261+EXP(2.69-0.065*M9+0.111*J9+0.361*N9)))</f>
        <v>17.228299211879566</v>
      </c>
      <c r="P9" s="55" t="str">
        <f t="shared" ref="P9:P36" si="2">IF(L9&gt;O9,"Y","N")</f>
        <v>Y</v>
      </c>
      <c r="Q9" s="55"/>
      <c r="X9" s="1">
        <v>5</v>
      </c>
    </row>
    <row r="10" spans="1:24" ht="20.100000000000001" customHeight="1" x14ac:dyDescent="0.2">
      <c r="A10" s="56">
        <v>2</v>
      </c>
      <c r="B10" s="122" t="s">
        <v>56</v>
      </c>
      <c r="C10" s="121" t="s">
        <v>56</v>
      </c>
      <c r="D10" s="121" t="s">
        <v>56</v>
      </c>
      <c r="E10" s="121" t="s">
        <v>56</v>
      </c>
      <c r="F10" s="121">
        <v>0.03</v>
      </c>
      <c r="G10" s="121">
        <v>0.03</v>
      </c>
      <c r="H10" s="49">
        <v>0.03</v>
      </c>
      <c r="I10" s="60">
        <v>1753</v>
      </c>
      <c r="J10" s="57">
        <v>0.66</v>
      </c>
      <c r="K10" s="61">
        <f t="shared" si="0"/>
        <v>160.43810610382204</v>
      </c>
      <c r="L10" s="52">
        <f t="shared" si="1"/>
        <v>105.88915002852255</v>
      </c>
      <c r="M10" s="62">
        <v>12.3</v>
      </c>
      <c r="N10" s="59">
        <v>7.9</v>
      </c>
      <c r="O10" s="54">
        <f t="shared" ref="O10:O39" si="3">IF(M10&lt;12.5,(0.353*$Q$4)*(12.006+EXP(2.46-0.073*M10+0.125*J10+0.389*N10)),(0.361*$Q$4)*(-2.261+EXP(2.69-0.065*M10+0.111*J10+0.361*N10)))</f>
        <v>21.871273218481978</v>
      </c>
      <c r="P10" s="63" t="str">
        <f t="shared" si="2"/>
        <v>Y</v>
      </c>
      <c r="Q10" s="63"/>
      <c r="X10" s="1">
        <v>5</v>
      </c>
    </row>
    <row r="11" spans="1:24" ht="20.100000000000001" customHeight="1" x14ac:dyDescent="0.2">
      <c r="A11" s="56">
        <v>3</v>
      </c>
      <c r="B11" s="122">
        <v>0.03</v>
      </c>
      <c r="C11" s="121" t="s">
        <v>56</v>
      </c>
      <c r="D11" s="121" t="s">
        <v>56</v>
      </c>
      <c r="E11" s="58">
        <v>0.03</v>
      </c>
      <c r="F11" s="121">
        <v>0.05</v>
      </c>
      <c r="G11" s="123" t="s">
        <v>56</v>
      </c>
      <c r="H11" s="49">
        <v>0.05</v>
      </c>
      <c r="I11" s="60">
        <v>1763</v>
      </c>
      <c r="J11" s="57">
        <v>0.66</v>
      </c>
      <c r="K11" s="61">
        <f t="shared" si="0"/>
        <v>159.52807714123651</v>
      </c>
      <c r="L11" s="52">
        <f t="shared" si="1"/>
        <v>105.28853091321611</v>
      </c>
      <c r="M11" s="62">
        <v>13.4</v>
      </c>
      <c r="N11" s="59">
        <v>7.47</v>
      </c>
      <c r="O11" s="54">
        <f t="shared" si="3"/>
        <v>17.351121595989241</v>
      </c>
      <c r="P11" s="63" t="str">
        <f t="shared" si="2"/>
        <v>Y</v>
      </c>
      <c r="Q11" s="63"/>
      <c r="X11" s="1">
        <v>5</v>
      </c>
    </row>
    <row r="12" spans="1:24" ht="20.100000000000001" customHeight="1" x14ac:dyDescent="0.2">
      <c r="A12" s="56">
        <v>4</v>
      </c>
      <c r="B12" s="122" t="s">
        <v>56</v>
      </c>
      <c r="C12" s="121" t="s">
        <v>56</v>
      </c>
      <c r="D12" s="121" t="s">
        <v>56</v>
      </c>
      <c r="E12" s="121" t="s">
        <v>56</v>
      </c>
      <c r="F12" s="58">
        <v>0.03</v>
      </c>
      <c r="G12" s="59">
        <v>0.03</v>
      </c>
      <c r="H12" s="49">
        <v>0.04</v>
      </c>
      <c r="I12" s="60">
        <v>1760</v>
      </c>
      <c r="J12" s="57">
        <v>0.62</v>
      </c>
      <c r="K12" s="61">
        <f t="shared" si="0"/>
        <v>159.79999999999998</v>
      </c>
      <c r="L12" s="52">
        <f t="shared" si="1"/>
        <v>99.075999999999993</v>
      </c>
      <c r="M12" s="62">
        <v>12.2</v>
      </c>
      <c r="N12" s="59">
        <v>7.46</v>
      </c>
      <c r="O12" s="54">
        <f t="shared" si="3"/>
        <v>18.802315261484573</v>
      </c>
      <c r="P12" s="63" t="str">
        <f t="shared" si="2"/>
        <v>Y</v>
      </c>
      <c r="Q12" s="63"/>
      <c r="X12" s="1">
        <v>5</v>
      </c>
    </row>
    <row r="13" spans="1:24" ht="20.100000000000001" customHeight="1" x14ac:dyDescent="0.2">
      <c r="A13" s="56">
        <v>5</v>
      </c>
      <c r="B13" s="57">
        <v>0.03</v>
      </c>
      <c r="C13" s="58">
        <v>0.03</v>
      </c>
      <c r="D13" s="121">
        <v>0.03</v>
      </c>
      <c r="E13" s="121" t="s">
        <v>56</v>
      </c>
      <c r="F13" s="121" t="s">
        <v>56</v>
      </c>
      <c r="G13" s="123" t="s">
        <v>56</v>
      </c>
      <c r="H13" s="49">
        <v>0.03</v>
      </c>
      <c r="I13" s="60">
        <v>1762</v>
      </c>
      <c r="J13" s="57">
        <v>0.68</v>
      </c>
      <c r="K13" s="61">
        <f t="shared" si="0"/>
        <v>159.61861520998866</v>
      </c>
      <c r="L13" s="52">
        <f t="shared" si="1"/>
        <v>108.5406583427923</v>
      </c>
      <c r="M13" s="62">
        <v>12</v>
      </c>
      <c r="N13" s="59">
        <v>7.5</v>
      </c>
      <c r="O13" s="54">
        <f t="shared" si="3"/>
        <v>19.442587343869437</v>
      </c>
      <c r="P13" s="63" t="str">
        <f t="shared" si="2"/>
        <v>Y</v>
      </c>
      <c r="Q13" s="63"/>
      <c r="X13" s="1">
        <v>5</v>
      </c>
    </row>
    <row r="14" spans="1:24" ht="20.100000000000001" customHeight="1" x14ac:dyDescent="0.2">
      <c r="A14" s="56">
        <v>6</v>
      </c>
      <c r="B14" s="122" t="s">
        <v>56</v>
      </c>
      <c r="C14" s="58">
        <v>0.03</v>
      </c>
      <c r="D14" s="58">
        <v>0.03</v>
      </c>
      <c r="E14" s="58">
        <v>0.03</v>
      </c>
      <c r="F14" s="121" t="s">
        <v>56</v>
      </c>
      <c r="G14" s="123" t="s">
        <v>56</v>
      </c>
      <c r="H14" s="49">
        <v>7.0000000000000007E-2</v>
      </c>
      <c r="I14" s="60">
        <v>1736</v>
      </c>
      <c r="J14" s="57">
        <v>0.63</v>
      </c>
      <c r="K14" s="61">
        <f t="shared" si="0"/>
        <v>162.00921658986172</v>
      </c>
      <c r="L14" s="52">
        <f t="shared" si="1"/>
        <v>102.06580645161289</v>
      </c>
      <c r="M14" s="62">
        <v>11.6</v>
      </c>
      <c r="N14" s="59">
        <v>7.65</v>
      </c>
      <c r="O14" s="54">
        <f t="shared" si="3"/>
        <v>20.909825346345368</v>
      </c>
      <c r="P14" s="63" t="str">
        <f t="shared" si="2"/>
        <v>Y</v>
      </c>
      <c r="Q14" s="63"/>
      <c r="X14" s="1">
        <v>5</v>
      </c>
    </row>
    <row r="15" spans="1:24" ht="20.100000000000001" customHeight="1" x14ac:dyDescent="0.2">
      <c r="A15" s="56">
        <v>7</v>
      </c>
      <c r="B15" s="122" t="s">
        <v>56</v>
      </c>
      <c r="C15" s="121" t="s">
        <v>56</v>
      </c>
      <c r="D15" s="121" t="s">
        <v>56</v>
      </c>
      <c r="E15" s="121" t="s">
        <v>56</v>
      </c>
      <c r="F15" s="121">
        <v>0.03</v>
      </c>
      <c r="G15" s="123">
        <v>0.03</v>
      </c>
      <c r="H15" s="49">
        <v>0.08</v>
      </c>
      <c r="I15" s="60">
        <v>1769</v>
      </c>
      <c r="J15" s="57">
        <v>0.56000000000000005</v>
      </c>
      <c r="K15" s="61">
        <f t="shared" si="0"/>
        <v>158.98699830412662</v>
      </c>
      <c r="L15" s="52">
        <f t="shared" si="1"/>
        <v>89.032719050310916</v>
      </c>
      <c r="M15" s="62">
        <v>12.2</v>
      </c>
      <c r="N15" s="59">
        <v>7.53</v>
      </c>
      <c r="O15" s="54">
        <f t="shared" si="3"/>
        <v>19.134744538603339</v>
      </c>
      <c r="P15" s="63" t="str">
        <f t="shared" si="2"/>
        <v>Y</v>
      </c>
      <c r="Q15" s="63"/>
      <c r="X15" s="1">
        <v>5</v>
      </c>
    </row>
    <row r="16" spans="1:24" ht="20.100000000000001" customHeight="1" x14ac:dyDescent="0.2">
      <c r="A16" s="56">
        <v>8</v>
      </c>
      <c r="B16" s="57">
        <v>0.02</v>
      </c>
      <c r="C16" s="121" t="s">
        <v>56</v>
      </c>
      <c r="D16" s="58">
        <v>0.03</v>
      </c>
      <c r="E16" s="121">
        <v>0.03</v>
      </c>
      <c r="F16" s="58">
        <v>0.03</v>
      </c>
      <c r="G16" s="59">
        <v>0.03</v>
      </c>
      <c r="H16" s="49">
        <v>0.05</v>
      </c>
      <c r="I16" s="60">
        <v>1766</v>
      </c>
      <c r="J16" s="57">
        <v>0.67</v>
      </c>
      <c r="K16" s="61">
        <f t="shared" si="0"/>
        <v>159.25707814269532</v>
      </c>
      <c r="L16" s="52">
        <f t="shared" si="1"/>
        <v>106.70224235560588</v>
      </c>
      <c r="M16" s="62">
        <v>11.5</v>
      </c>
      <c r="N16" s="59">
        <v>7.75</v>
      </c>
      <c r="O16" s="54">
        <f t="shared" si="3"/>
        <v>21.896967794821968</v>
      </c>
      <c r="P16" s="63" t="str">
        <f t="shared" si="2"/>
        <v>Y</v>
      </c>
      <c r="Q16" s="63"/>
      <c r="X16" s="1">
        <v>5</v>
      </c>
    </row>
    <row r="17" spans="1:24" ht="20.100000000000001" customHeight="1" x14ac:dyDescent="0.2">
      <c r="A17" s="56">
        <v>9</v>
      </c>
      <c r="B17" s="122" t="s">
        <v>56</v>
      </c>
      <c r="C17" s="121" t="s">
        <v>56</v>
      </c>
      <c r="D17" s="121" t="s">
        <v>56</v>
      </c>
      <c r="E17" s="58">
        <v>0.02</v>
      </c>
      <c r="F17" s="58">
        <v>0.02</v>
      </c>
      <c r="G17" s="123" t="s">
        <v>56</v>
      </c>
      <c r="H17" s="49">
        <v>0.04</v>
      </c>
      <c r="I17" s="60">
        <v>1735</v>
      </c>
      <c r="J17" s="57">
        <v>0.67</v>
      </c>
      <c r="K17" s="61">
        <f t="shared" si="0"/>
        <v>162.10259365994236</v>
      </c>
      <c r="L17" s="52">
        <f t="shared" si="1"/>
        <v>108.60873775216139</v>
      </c>
      <c r="M17" s="62">
        <v>12.3</v>
      </c>
      <c r="N17" s="59">
        <v>7.77</v>
      </c>
      <c r="O17" s="54">
        <f t="shared" si="3"/>
        <v>20.920727152044275</v>
      </c>
      <c r="P17" s="63" t="str">
        <f t="shared" si="2"/>
        <v>Y</v>
      </c>
      <c r="Q17" s="63"/>
      <c r="X17" s="1">
        <v>5</v>
      </c>
    </row>
    <row r="18" spans="1:24" ht="20.100000000000001" customHeight="1" x14ac:dyDescent="0.2">
      <c r="A18" s="56">
        <v>10</v>
      </c>
      <c r="B18" s="122" t="s">
        <v>56</v>
      </c>
      <c r="C18" s="121" t="s">
        <v>56</v>
      </c>
      <c r="D18" s="121" t="s">
        <v>56</v>
      </c>
      <c r="E18" s="121" t="s">
        <v>56</v>
      </c>
      <c r="F18" s="110">
        <v>0.02</v>
      </c>
      <c r="G18" s="59">
        <v>0.02</v>
      </c>
      <c r="H18" s="49">
        <v>0.04</v>
      </c>
      <c r="I18" s="60">
        <v>1768</v>
      </c>
      <c r="J18" s="57">
        <v>0.6</v>
      </c>
      <c r="K18" s="61">
        <f t="shared" si="0"/>
        <v>159.07692307692307</v>
      </c>
      <c r="L18" s="52">
        <f t="shared" si="1"/>
        <v>95.446153846153834</v>
      </c>
      <c r="M18" s="62">
        <v>13.5</v>
      </c>
      <c r="N18" s="59">
        <v>7.66</v>
      </c>
      <c r="O18" s="54">
        <f t="shared" si="3"/>
        <v>18.363309470279408</v>
      </c>
      <c r="P18" s="63" t="str">
        <f t="shared" si="2"/>
        <v>Y</v>
      </c>
      <c r="Q18" s="63"/>
      <c r="X18" s="1">
        <v>5</v>
      </c>
    </row>
    <row r="19" spans="1:24" ht="20.100000000000001" customHeight="1" x14ac:dyDescent="0.2">
      <c r="A19" s="56">
        <v>11</v>
      </c>
      <c r="B19" s="57">
        <v>0.02</v>
      </c>
      <c r="C19" s="58">
        <v>0.02</v>
      </c>
      <c r="D19" s="58">
        <v>0.02</v>
      </c>
      <c r="E19" s="58">
        <v>0.03</v>
      </c>
      <c r="F19" s="58">
        <v>0.02</v>
      </c>
      <c r="G19" s="123" t="s">
        <v>56</v>
      </c>
      <c r="H19" s="49">
        <v>0.03</v>
      </c>
      <c r="I19" s="60">
        <v>1737</v>
      </c>
      <c r="J19" s="57">
        <v>0.71</v>
      </c>
      <c r="K19" s="61">
        <f t="shared" si="0"/>
        <v>161.91594703511799</v>
      </c>
      <c r="L19" s="52">
        <f t="shared" si="1"/>
        <v>114.96032239493377</v>
      </c>
      <c r="M19" s="62">
        <v>13.8</v>
      </c>
      <c r="N19" s="59">
        <v>7.7</v>
      </c>
      <c r="O19" s="54">
        <f t="shared" si="3"/>
        <v>18.498006089645973</v>
      </c>
      <c r="P19" s="63" t="str">
        <f t="shared" si="2"/>
        <v>Y</v>
      </c>
      <c r="Q19" s="63"/>
      <c r="X19" s="1">
        <v>5</v>
      </c>
    </row>
    <row r="20" spans="1:24" ht="20.100000000000001" customHeight="1" x14ac:dyDescent="0.2">
      <c r="A20" s="56">
        <v>12</v>
      </c>
      <c r="B20" s="122" t="s">
        <v>56</v>
      </c>
      <c r="C20" s="121" t="s">
        <v>56</v>
      </c>
      <c r="D20" s="121" t="s">
        <v>56</v>
      </c>
      <c r="E20" s="58">
        <v>0.02</v>
      </c>
      <c r="F20" s="58">
        <v>0.02</v>
      </c>
      <c r="G20" s="123" t="s">
        <v>56</v>
      </c>
      <c r="H20" s="49">
        <v>0.03</v>
      </c>
      <c r="I20" s="60">
        <v>1775</v>
      </c>
      <c r="J20" s="57">
        <v>0.71</v>
      </c>
      <c r="K20" s="61">
        <f t="shared" si="0"/>
        <v>158.44957746478872</v>
      </c>
      <c r="L20" s="52">
        <f t="shared" si="1"/>
        <v>112.49919999999999</v>
      </c>
      <c r="M20" s="62">
        <v>14.2</v>
      </c>
      <c r="N20" s="59">
        <v>7.58</v>
      </c>
      <c r="O20" s="54">
        <f t="shared" si="3"/>
        <v>17.231826846573647</v>
      </c>
      <c r="P20" s="63" t="str">
        <f t="shared" si="2"/>
        <v>Y</v>
      </c>
      <c r="Q20" s="63"/>
      <c r="X20" s="1">
        <v>5</v>
      </c>
    </row>
    <row r="21" spans="1:24" ht="20.100000000000001" customHeight="1" x14ac:dyDescent="0.2">
      <c r="A21" s="56">
        <v>13</v>
      </c>
      <c r="B21" s="122" t="s">
        <v>56</v>
      </c>
      <c r="C21" s="121" t="s">
        <v>56</v>
      </c>
      <c r="D21" s="58">
        <v>0.02</v>
      </c>
      <c r="E21" s="121" t="s">
        <v>56</v>
      </c>
      <c r="F21" s="58">
        <v>0.02</v>
      </c>
      <c r="G21" s="59">
        <v>0.02</v>
      </c>
      <c r="H21" s="49">
        <v>0.02</v>
      </c>
      <c r="I21" s="60">
        <v>1779</v>
      </c>
      <c r="J21" s="57">
        <v>0.76</v>
      </c>
      <c r="K21" s="61">
        <f t="shared" si="0"/>
        <v>158.09331084879148</v>
      </c>
      <c r="L21" s="52">
        <f t="shared" si="1"/>
        <v>120.15091624508152</v>
      </c>
      <c r="M21" s="62">
        <v>13.6</v>
      </c>
      <c r="N21" s="59">
        <v>7.71</v>
      </c>
      <c r="O21" s="54">
        <f t="shared" si="3"/>
        <v>18.921642185261025</v>
      </c>
      <c r="P21" s="63" t="str">
        <f t="shared" si="2"/>
        <v>Y</v>
      </c>
      <c r="Q21" s="63"/>
      <c r="X21" s="1">
        <v>5</v>
      </c>
    </row>
    <row r="22" spans="1:24" ht="20.100000000000001" customHeight="1" x14ac:dyDescent="0.2">
      <c r="A22" s="56">
        <v>14</v>
      </c>
      <c r="B22" s="122" t="s">
        <v>56</v>
      </c>
      <c r="C22" s="121" t="s">
        <v>56</v>
      </c>
      <c r="D22" s="121" t="s">
        <v>56</v>
      </c>
      <c r="E22" s="58">
        <v>0.02</v>
      </c>
      <c r="F22" s="58">
        <v>0.02</v>
      </c>
      <c r="G22" s="123" t="s">
        <v>56</v>
      </c>
      <c r="H22" s="49">
        <v>0.03</v>
      </c>
      <c r="I22" s="60">
        <v>1750</v>
      </c>
      <c r="J22" s="57">
        <v>0.72</v>
      </c>
      <c r="K22" s="61">
        <f t="shared" si="0"/>
        <v>160.71314285714283</v>
      </c>
      <c r="L22" s="52">
        <f t="shared" si="1"/>
        <v>115.71346285714283</v>
      </c>
      <c r="M22" s="62">
        <v>13.2</v>
      </c>
      <c r="N22" s="59">
        <v>7.58</v>
      </c>
      <c r="O22" s="54">
        <f t="shared" si="3"/>
        <v>18.437414756511142</v>
      </c>
      <c r="P22" s="63" t="str">
        <f t="shared" si="2"/>
        <v>Y</v>
      </c>
      <c r="Q22" s="63"/>
      <c r="X22" s="1">
        <v>5</v>
      </c>
    </row>
    <row r="23" spans="1:24" ht="20.100000000000001" customHeight="1" x14ac:dyDescent="0.2">
      <c r="A23" s="56">
        <v>15</v>
      </c>
      <c r="B23" s="122" t="s">
        <v>56</v>
      </c>
      <c r="C23" s="121" t="s">
        <v>56</v>
      </c>
      <c r="D23" s="121" t="s">
        <v>56</v>
      </c>
      <c r="E23" s="58">
        <v>0.02</v>
      </c>
      <c r="F23" s="58">
        <v>0.02</v>
      </c>
      <c r="G23" s="59">
        <v>0.02</v>
      </c>
      <c r="H23" s="49">
        <v>0.03</v>
      </c>
      <c r="I23" s="60">
        <v>1774</v>
      </c>
      <c r="J23" s="57">
        <v>0.72</v>
      </c>
      <c r="K23" s="61">
        <f t="shared" si="0"/>
        <v>158.53889515219842</v>
      </c>
      <c r="L23" s="52">
        <f t="shared" si="1"/>
        <v>114.14800450958286</v>
      </c>
      <c r="M23" s="62">
        <v>15.2</v>
      </c>
      <c r="N23" s="59">
        <v>7.65</v>
      </c>
      <c r="O23" s="54">
        <f t="shared" si="3"/>
        <v>16.563559761864799</v>
      </c>
      <c r="P23" s="63" t="str">
        <f t="shared" si="2"/>
        <v>Y</v>
      </c>
      <c r="Q23" s="63"/>
      <c r="X23" s="1">
        <v>5</v>
      </c>
    </row>
    <row r="24" spans="1:24" ht="20.100000000000001" customHeight="1" x14ac:dyDescent="0.2">
      <c r="A24" s="56">
        <v>16</v>
      </c>
      <c r="B24" s="57">
        <v>0.02</v>
      </c>
      <c r="C24" s="58">
        <v>0.02</v>
      </c>
      <c r="D24" s="121" t="s">
        <v>56</v>
      </c>
      <c r="E24" s="58">
        <v>0.02</v>
      </c>
      <c r="F24" s="58">
        <v>0.02</v>
      </c>
      <c r="G24" s="123" t="s">
        <v>56</v>
      </c>
      <c r="H24" s="49">
        <v>0.04</v>
      </c>
      <c r="I24" s="60">
        <v>1767</v>
      </c>
      <c r="J24" s="57">
        <v>0.75</v>
      </c>
      <c r="K24" s="61">
        <f t="shared" si="0"/>
        <v>159.16694963214488</v>
      </c>
      <c r="L24" s="52">
        <f t="shared" si="1"/>
        <v>119.37521222410865</v>
      </c>
      <c r="M24" s="62">
        <v>15.3</v>
      </c>
      <c r="N24" s="59">
        <v>7.85</v>
      </c>
      <c r="O24" s="54">
        <f t="shared" si="3"/>
        <v>17.776497078332508</v>
      </c>
      <c r="P24" s="63" t="str">
        <f t="shared" si="2"/>
        <v>Y</v>
      </c>
      <c r="Q24" s="63"/>
      <c r="X24" s="1">
        <v>5</v>
      </c>
    </row>
    <row r="25" spans="1:24" ht="20.100000000000001" customHeight="1" x14ac:dyDescent="0.2">
      <c r="A25" s="56">
        <v>17</v>
      </c>
      <c r="B25" s="122" t="s">
        <v>56</v>
      </c>
      <c r="C25" s="121" t="s">
        <v>56</v>
      </c>
      <c r="D25" s="121" t="s">
        <v>56</v>
      </c>
      <c r="E25" s="58">
        <v>0.03</v>
      </c>
      <c r="F25" s="58">
        <v>0.03</v>
      </c>
      <c r="G25" s="59">
        <v>0.03</v>
      </c>
      <c r="H25" s="49">
        <v>0.03</v>
      </c>
      <c r="I25" s="60">
        <v>1765</v>
      </c>
      <c r="J25" s="57">
        <v>0.73</v>
      </c>
      <c r="K25" s="61">
        <f t="shared" si="0"/>
        <v>159.34730878186969</v>
      </c>
      <c r="L25" s="52">
        <f t="shared" si="1"/>
        <v>116.32353541076486</v>
      </c>
      <c r="M25" s="62">
        <v>14.6</v>
      </c>
      <c r="N25" s="59">
        <v>7.76</v>
      </c>
      <c r="O25" s="54">
        <f t="shared" si="3"/>
        <v>17.973771374979957</v>
      </c>
      <c r="P25" s="63" t="str">
        <f t="shared" si="2"/>
        <v>Y</v>
      </c>
      <c r="Q25" s="63"/>
      <c r="X25" s="1">
        <v>5</v>
      </c>
    </row>
    <row r="26" spans="1:24" ht="20.100000000000001" customHeight="1" x14ac:dyDescent="0.2">
      <c r="A26" s="56">
        <v>18</v>
      </c>
      <c r="B26" s="57">
        <v>0.03</v>
      </c>
      <c r="C26" s="121" t="s">
        <v>56</v>
      </c>
      <c r="D26" s="121" t="s">
        <v>56</v>
      </c>
      <c r="E26" s="58">
        <v>0.03</v>
      </c>
      <c r="F26" s="58">
        <v>0.03</v>
      </c>
      <c r="G26" s="123" t="s">
        <v>56</v>
      </c>
      <c r="H26" s="49">
        <v>0.04</v>
      </c>
      <c r="I26" s="60">
        <v>1758</v>
      </c>
      <c r="J26" s="57">
        <v>0.75</v>
      </c>
      <c r="K26" s="61">
        <f t="shared" si="0"/>
        <v>159.98179749715584</v>
      </c>
      <c r="L26" s="52">
        <f t="shared" si="1"/>
        <v>119.98634812286687</v>
      </c>
      <c r="M26" s="62">
        <v>14.2</v>
      </c>
      <c r="N26" s="59">
        <v>7.7</v>
      </c>
      <c r="O26" s="54">
        <f t="shared" si="3"/>
        <v>18.094752905644825</v>
      </c>
      <c r="P26" s="63" t="str">
        <f t="shared" si="2"/>
        <v>Y</v>
      </c>
      <c r="Q26" s="63"/>
      <c r="X26" s="1">
        <v>5</v>
      </c>
    </row>
    <row r="27" spans="1:24" ht="20.100000000000001" customHeight="1" x14ac:dyDescent="0.2">
      <c r="A27" s="56">
        <v>19</v>
      </c>
      <c r="B27" s="122" t="s">
        <v>56</v>
      </c>
      <c r="C27" s="122" t="s">
        <v>56</v>
      </c>
      <c r="D27" s="122" t="s">
        <v>56</v>
      </c>
      <c r="E27" s="57">
        <v>0.02</v>
      </c>
      <c r="F27" s="57">
        <v>0.02</v>
      </c>
      <c r="G27" s="138" t="s">
        <v>56</v>
      </c>
      <c r="H27" s="64">
        <v>0.03</v>
      </c>
      <c r="I27" s="60">
        <v>1773</v>
      </c>
      <c r="J27" s="57">
        <v>0.75</v>
      </c>
      <c r="K27" s="61">
        <f t="shared" si="0"/>
        <v>158.62831359278061</v>
      </c>
      <c r="L27" s="52">
        <f t="shared" si="1"/>
        <v>118.97123519458546</v>
      </c>
      <c r="M27" s="62">
        <v>13.1</v>
      </c>
      <c r="N27" s="57">
        <v>7.48</v>
      </c>
      <c r="O27" s="54">
        <f t="shared" si="3"/>
        <v>17.948789007490511</v>
      </c>
      <c r="P27" s="63" t="str">
        <f t="shared" si="2"/>
        <v>Y</v>
      </c>
      <c r="Q27" s="63"/>
      <c r="X27" s="1">
        <v>5</v>
      </c>
    </row>
    <row r="28" spans="1:24" ht="20.100000000000001" customHeight="1" x14ac:dyDescent="0.2">
      <c r="A28" s="56">
        <v>20</v>
      </c>
      <c r="B28" s="122" t="s">
        <v>56</v>
      </c>
      <c r="C28" s="121" t="s">
        <v>56</v>
      </c>
      <c r="D28" s="58">
        <v>0.03</v>
      </c>
      <c r="E28" s="58">
        <v>0.02</v>
      </c>
      <c r="F28" s="58">
        <v>0.03</v>
      </c>
      <c r="G28" s="59">
        <v>0.03</v>
      </c>
      <c r="H28" s="49">
        <v>0.03</v>
      </c>
      <c r="I28" s="60">
        <v>1761</v>
      </c>
      <c r="J28" s="57">
        <v>0.71</v>
      </c>
      <c r="K28" s="61">
        <f t="shared" si="0"/>
        <v>159.70925610448609</v>
      </c>
      <c r="L28" s="52">
        <f t="shared" si="1"/>
        <v>113.39357183418511</v>
      </c>
      <c r="M28" s="62">
        <v>12.7</v>
      </c>
      <c r="N28" s="59">
        <v>7.39</v>
      </c>
      <c r="O28" s="54">
        <f t="shared" si="3"/>
        <v>17.74924061442351</v>
      </c>
      <c r="P28" s="63" t="str">
        <f t="shared" si="2"/>
        <v>Y</v>
      </c>
      <c r="Q28" s="63"/>
      <c r="X28" s="1">
        <v>5</v>
      </c>
    </row>
    <row r="29" spans="1:24" ht="20.100000000000001" customHeight="1" x14ac:dyDescent="0.2">
      <c r="A29" s="56">
        <v>21</v>
      </c>
      <c r="B29" s="122" t="s">
        <v>56</v>
      </c>
      <c r="C29" s="121" t="s">
        <v>56</v>
      </c>
      <c r="D29" s="121" t="s">
        <v>56</v>
      </c>
      <c r="E29" s="58">
        <v>0.03</v>
      </c>
      <c r="F29" s="58">
        <v>0.02</v>
      </c>
      <c r="G29" s="59">
        <v>0.03</v>
      </c>
      <c r="H29" s="49">
        <v>0.05</v>
      </c>
      <c r="I29" s="60">
        <v>1753</v>
      </c>
      <c r="J29" s="57">
        <v>0.69</v>
      </c>
      <c r="K29" s="61">
        <f t="shared" si="0"/>
        <v>160.43810610382204</v>
      </c>
      <c r="L29" s="52">
        <f t="shared" si="1"/>
        <v>110.7022932116372</v>
      </c>
      <c r="M29" s="62">
        <v>12.5</v>
      </c>
      <c r="N29" s="59">
        <v>7.37</v>
      </c>
      <c r="O29" s="54">
        <f t="shared" si="3"/>
        <v>17.813995980552285</v>
      </c>
      <c r="P29" s="63" t="str">
        <f t="shared" si="2"/>
        <v>Y</v>
      </c>
      <c r="Q29" s="63"/>
      <c r="X29" s="1">
        <v>5</v>
      </c>
    </row>
    <row r="30" spans="1:24" ht="20.100000000000001" customHeight="1" x14ac:dyDescent="0.2">
      <c r="A30" s="56">
        <v>22</v>
      </c>
      <c r="B30" s="122">
        <v>0.03</v>
      </c>
      <c r="C30" s="121" t="s">
        <v>56</v>
      </c>
      <c r="D30" s="121" t="s">
        <v>56</v>
      </c>
      <c r="E30" s="58">
        <v>0.02</v>
      </c>
      <c r="F30" s="58">
        <v>0.02</v>
      </c>
      <c r="G30" s="123" t="s">
        <v>56</v>
      </c>
      <c r="H30" s="49">
        <v>0.04</v>
      </c>
      <c r="I30" s="60">
        <v>1759</v>
      </c>
      <c r="J30" s="57">
        <v>0.7</v>
      </c>
      <c r="K30" s="61">
        <f t="shared" si="0"/>
        <v>159.89084707220007</v>
      </c>
      <c r="L30" s="52">
        <f t="shared" si="1"/>
        <v>111.92359295054004</v>
      </c>
      <c r="M30" s="62">
        <v>12.7</v>
      </c>
      <c r="N30" s="59">
        <v>7.36</v>
      </c>
      <c r="O30" s="54">
        <f t="shared" si="3"/>
        <v>17.53373099485896</v>
      </c>
      <c r="P30" s="63" t="str">
        <f t="shared" si="2"/>
        <v>Y</v>
      </c>
      <c r="Q30" s="63"/>
      <c r="X30" s="1">
        <v>5</v>
      </c>
    </row>
    <row r="31" spans="1:24" ht="20.100000000000001" customHeight="1" x14ac:dyDescent="0.2">
      <c r="A31" s="56">
        <v>23</v>
      </c>
      <c r="B31" s="122" t="s">
        <v>56</v>
      </c>
      <c r="C31" s="121" t="s">
        <v>56</v>
      </c>
      <c r="D31" s="121" t="s">
        <v>56</v>
      </c>
      <c r="E31" s="58">
        <v>0.02</v>
      </c>
      <c r="F31" s="58">
        <v>0.03</v>
      </c>
      <c r="G31" s="123">
        <v>0.02</v>
      </c>
      <c r="H31" s="49">
        <v>0.04</v>
      </c>
      <c r="I31" s="60">
        <v>1767</v>
      </c>
      <c r="J31" s="57">
        <v>0.66</v>
      </c>
      <c r="K31" s="61">
        <f t="shared" si="0"/>
        <v>159.16694963214488</v>
      </c>
      <c r="L31" s="52">
        <f t="shared" si="1"/>
        <v>105.05018675721563</v>
      </c>
      <c r="M31" s="62">
        <v>12</v>
      </c>
      <c r="N31" s="59">
        <v>7.22</v>
      </c>
      <c r="O31" s="54">
        <f t="shared" si="3"/>
        <v>17.61604568166722</v>
      </c>
      <c r="P31" s="63" t="str">
        <f t="shared" si="2"/>
        <v>Y</v>
      </c>
      <c r="Q31" s="63"/>
      <c r="X31" s="1">
        <v>5</v>
      </c>
    </row>
    <row r="32" spans="1:24" ht="20.100000000000001" customHeight="1" x14ac:dyDescent="0.2">
      <c r="A32" s="56">
        <v>24</v>
      </c>
      <c r="B32" s="57">
        <v>0.03</v>
      </c>
      <c r="C32" s="121" t="s">
        <v>56</v>
      </c>
      <c r="D32" s="121" t="s">
        <v>56</v>
      </c>
      <c r="E32" s="121" t="s">
        <v>56</v>
      </c>
      <c r="F32" s="58">
        <v>2.1000000000000001E-2</v>
      </c>
      <c r="G32" s="123" t="s">
        <v>56</v>
      </c>
      <c r="H32" s="49">
        <v>0.03</v>
      </c>
      <c r="I32" s="60">
        <v>1751</v>
      </c>
      <c r="J32" s="57">
        <v>0.69</v>
      </c>
      <c r="K32" s="61">
        <f t="shared" si="0"/>
        <v>160.62135922330097</v>
      </c>
      <c r="L32" s="52">
        <f t="shared" si="1"/>
        <v>110.82873786407767</v>
      </c>
      <c r="M32" s="62">
        <v>12.8</v>
      </c>
      <c r="N32" s="59">
        <v>7.54</v>
      </c>
      <c r="O32" s="54">
        <f t="shared" si="3"/>
        <v>18.593153414899909</v>
      </c>
      <c r="P32" s="63" t="str">
        <f t="shared" si="2"/>
        <v>Y</v>
      </c>
      <c r="Q32" s="63"/>
      <c r="X32" s="1">
        <v>5</v>
      </c>
    </row>
    <row r="33" spans="1:24" ht="20.100000000000001" customHeight="1" x14ac:dyDescent="0.2">
      <c r="A33" s="56">
        <v>25</v>
      </c>
      <c r="B33" s="122" t="s">
        <v>56</v>
      </c>
      <c r="C33" s="121" t="s">
        <v>56</v>
      </c>
      <c r="D33" s="121" t="s">
        <v>56</v>
      </c>
      <c r="E33" s="121" t="s">
        <v>56</v>
      </c>
      <c r="F33" s="121" t="s">
        <v>56</v>
      </c>
      <c r="G33" s="123" t="s">
        <v>56</v>
      </c>
      <c r="H33" s="139" t="s">
        <v>56</v>
      </c>
      <c r="I33" s="140" t="s">
        <v>56</v>
      </c>
      <c r="J33" s="122" t="s">
        <v>56</v>
      </c>
      <c r="K33" s="61" t="s">
        <v>56</v>
      </c>
      <c r="L33" s="141" t="s">
        <v>56</v>
      </c>
      <c r="M33" s="142" t="s">
        <v>56</v>
      </c>
      <c r="N33" s="123" t="s">
        <v>56</v>
      </c>
      <c r="O33" s="54" t="s">
        <v>56</v>
      </c>
      <c r="P33" s="143" t="s">
        <v>56</v>
      </c>
      <c r="Q33" s="63"/>
      <c r="X33" s="1">
        <v>5</v>
      </c>
    </row>
    <row r="34" spans="1:24" ht="20.100000000000001" customHeight="1" x14ac:dyDescent="0.2">
      <c r="A34" s="56">
        <v>26</v>
      </c>
      <c r="B34" s="122" t="s">
        <v>56</v>
      </c>
      <c r="C34" s="121" t="s">
        <v>56</v>
      </c>
      <c r="D34" s="121" t="s">
        <v>56</v>
      </c>
      <c r="E34" s="58">
        <v>0.03</v>
      </c>
      <c r="F34" s="58">
        <v>0.02</v>
      </c>
      <c r="G34" s="59">
        <v>0.02</v>
      </c>
      <c r="H34" s="49">
        <v>0.04</v>
      </c>
      <c r="I34" s="60">
        <v>1797</v>
      </c>
      <c r="J34" s="57">
        <v>0.6</v>
      </c>
      <c r="K34" s="61">
        <f t="shared" si="0"/>
        <v>156.50973845297719</v>
      </c>
      <c r="L34" s="52">
        <f t="shared" si="1"/>
        <v>93.905843071786308</v>
      </c>
      <c r="M34" s="62">
        <v>12.4</v>
      </c>
      <c r="N34" s="59">
        <v>7.53</v>
      </c>
      <c r="O34" s="54">
        <f t="shared" si="3"/>
        <v>18.972175537167654</v>
      </c>
      <c r="P34" s="63" t="str">
        <f t="shared" si="2"/>
        <v>Y</v>
      </c>
      <c r="Q34" s="63"/>
      <c r="X34" s="1">
        <v>5</v>
      </c>
    </row>
    <row r="35" spans="1:24" ht="20.100000000000001" customHeight="1" x14ac:dyDescent="0.2">
      <c r="A35" s="56">
        <v>27</v>
      </c>
      <c r="B35" s="57">
        <v>0.02</v>
      </c>
      <c r="C35" s="58">
        <v>0.02</v>
      </c>
      <c r="D35" s="121">
        <v>0.02</v>
      </c>
      <c r="E35" s="58">
        <v>0.03</v>
      </c>
      <c r="F35" s="58">
        <v>0.02</v>
      </c>
      <c r="G35" s="59">
        <v>0.02</v>
      </c>
      <c r="H35" s="49">
        <v>0.03</v>
      </c>
      <c r="I35" s="60">
        <v>1778</v>
      </c>
      <c r="J35" s="57">
        <v>0.68</v>
      </c>
      <c r="K35" s="61">
        <f t="shared" si="0"/>
        <v>158.18222722159732</v>
      </c>
      <c r="L35" s="52">
        <f t="shared" si="1"/>
        <v>107.56391451068619</v>
      </c>
      <c r="M35" s="62">
        <v>11.5</v>
      </c>
      <c r="N35" s="59">
        <v>7.43</v>
      </c>
      <c r="O35" s="54">
        <f t="shared" si="3"/>
        <v>19.603923087452909</v>
      </c>
      <c r="P35" s="63" t="str">
        <f t="shared" si="2"/>
        <v>Y</v>
      </c>
      <c r="Q35" s="63"/>
      <c r="X35" s="1">
        <v>5</v>
      </c>
    </row>
    <row r="36" spans="1:24" ht="20.100000000000001" customHeight="1" x14ac:dyDescent="0.2">
      <c r="A36" s="56">
        <v>28</v>
      </c>
      <c r="B36" s="57">
        <v>0.03</v>
      </c>
      <c r="C36" s="121" t="s">
        <v>56</v>
      </c>
      <c r="D36" s="58">
        <v>0.03</v>
      </c>
      <c r="E36" s="58">
        <v>0.02</v>
      </c>
      <c r="F36" s="58">
        <v>0.02</v>
      </c>
      <c r="G36" s="59">
        <v>0.02</v>
      </c>
      <c r="H36" s="49">
        <v>0.03</v>
      </c>
      <c r="I36" s="60">
        <v>1772</v>
      </c>
      <c r="J36" s="57">
        <v>0.69</v>
      </c>
      <c r="K36" s="61">
        <f t="shared" si="0"/>
        <v>158.71783295711057</v>
      </c>
      <c r="L36" s="52">
        <f t="shared" si="1"/>
        <v>109.51530474040629</v>
      </c>
      <c r="M36" s="62">
        <v>11.5</v>
      </c>
      <c r="N36" s="59">
        <v>7.52</v>
      </c>
      <c r="O36" s="54">
        <f t="shared" si="3"/>
        <v>20.249558898573095</v>
      </c>
      <c r="P36" s="63" t="str">
        <f t="shared" si="2"/>
        <v>Y</v>
      </c>
      <c r="Q36" s="63"/>
      <c r="X36" s="1">
        <v>5</v>
      </c>
    </row>
    <row r="37" spans="1:24" ht="20.100000000000001" customHeight="1" x14ac:dyDescent="0.2">
      <c r="A37" s="56">
        <v>29</v>
      </c>
      <c r="B37" s="57">
        <v>0.02</v>
      </c>
      <c r="C37" s="121" t="s">
        <v>56</v>
      </c>
      <c r="D37" s="121" t="s">
        <v>56</v>
      </c>
      <c r="E37" s="58">
        <v>0.03</v>
      </c>
      <c r="F37" s="58">
        <v>0.02</v>
      </c>
      <c r="G37" s="123" t="s">
        <v>56</v>
      </c>
      <c r="H37" s="49">
        <v>0.03</v>
      </c>
      <c r="I37" s="60">
        <v>1753</v>
      </c>
      <c r="J37" s="57">
        <v>0.68</v>
      </c>
      <c r="K37" s="61">
        <f t="shared" si="0"/>
        <v>160.43810610382204</v>
      </c>
      <c r="L37" s="52">
        <f t="shared" si="1"/>
        <v>109.09791215059899</v>
      </c>
      <c r="M37" s="62">
        <v>11.8</v>
      </c>
      <c r="N37" s="59">
        <v>7.62</v>
      </c>
      <c r="O37" s="54">
        <f t="shared" si="3"/>
        <v>20.537374873103794</v>
      </c>
      <c r="P37" s="63" t="str">
        <f t="shared" ref="P37:P39" si="4">IF(L37&gt;O37,"Y","N")</f>
        <v>Y</v>
      </c>
      <c r="Q37" s="63"/>
      <c r="X37" s="1">
        <v>5</v>
      </c>
    </row>
    <row r="38" spans="1:24" ht="20.100000000000001" customHeight="1" x14ac:dyDescent="0.2">
      <c r="A38" s="56">
        <v>30</v>
      </c>
      <c r="B38" s="122" t="s">
        <v>56</v>
      </c>
      <c r="C38" s="121" t="s">
        <v>56</v>
      </c>
      <c r="D38" s="121" t="s">
        <v>56</v>
      </c>
      <c r="E38" s="121" t="s">
        <v>56</v>
      </c>
      <c r="F38" s="58">
        <v>0.02</v>
      </c>
      <c r="G38" s="59">
        <v>0.02</v>
      </c>
      <c r="H38" s="64">
        <v>0.03</v>
      </c>
      <c r="I38" s="60">
        <v>1774</v>
      </c>
      <c r="J38" s="57">
        <v>0.65</v>
      </c>
      <c r="K38" s="61">
        <f t="shared" ref="K38:K39" si="5">(1000/((I38/448.8)/(X38*8))/60)*0.94</f>
        <v>158.53889515219842</v>
      </c>
      <c r="L38" s="52">
        <f t="shared" si="1"/>
        <v>103.05028184892898</v>
      </c>
      <c r="M38" s="62">
        <v>11.8</v>
      </c>
      <c r="N38" s="59">
        <v>7.71</v>
      </c>
      <c r="O38" s="54">
        <f t="shared" si="3"/>
        <v>21.122225010020873</v>
      </c>
      <c r="P38" s="63" t="str">
        <f t="shared" si="4"/>
        <v>Y</v>
      </c>
      <c r="Q38" s="63"/>
      <c r="X38" s="1">
        <v>5</v>
      </c>
    </row>
    <row r="39" spans="1:24" s="3" customFormat="1" ht="20.100000000000001" customHeight="1" thickBot="1" x14ac:dyDescent="0.25">
      <c r="A39" s="65">
        <v>31</v>
      </c>
      <c r="B39" s="66">
        <v>0.03</v>
      </c>
      <c r="C39" s="67">
        <v>0.02</v>
      </c>
      <c r="D39" s="67">
        <v>0.02</v>
      </c>
      <c r="E39" s="150" t="s">
        <v>56</v>
      </c>
      <c r="F39" s="67">
        <v>0.03</v>
      </c>
      <c r="G39" s="68">
        <v>0.02</v>
      </c>
      <c r="H39" s="69">
        <v>0.03</v>
      </c>
      <c r="I39" s="70">
        <v>1747</v>
      </c>
      <c r="J39" s="71">
        <v>0.66</v>
      </c>
      <c r="K39" s="72">
        <f t="shared" si="5"/>
        <v>160.98912421293645</v>
      </c>
      <c r="L39" s="52">
        <f t="shared" si="1"/>
        <v>106.25282198053806</v>
      </c>
      <c r="M39" s="73">
        <v>11</v>
      </c>
      <c r="N39" s="74">
        <v>7.41</v>
      </c>
      <c r="O39" s="54">
        <f t="shared" si="3"/>
        <v>20.068439420795073</v>
      </c>
      <c r="P39" s="75" t="str">
        <f t="shared" si="4"/>
        <v>Y</v>
      </c>
      <c r="Q39" s="75"/>
      <c r="X39" s="1">
        <v>5</v>
      </c>
    </row>
    <row r="40" spans="1:24" ht="6" customHeight="1" thickTop="1" x14ac:dyDescent="0.2">
      <c r="A40" s="76"/>
      <c r="B40" s="77"/>
      <c r="C40" s="77"/>
      <c r="D40" s="77"/>
      <c r="E40" s="77"/>
      <c r="F40" s="77"/>
      <c r="G40" s="77"/>
      <c r="H40" s="78"/>
      <c r="I40" s="79"/>
      <c r="J40" s="80"/>
      <c r="K40" s="77"/>
      <c r="L40" s="77"/>
      <c r="N40" s="2"/>
    </row>
    <row r="41" spans="1:24" x14ac:dyDescent="0.2">
      <c r="A41" s="81" t="s">
        <v>18</v>
      </c>
      <c r="B41" s="58">
        <f t="shared" ref="B41:O41" si="6">AVERAGE(B9:B39)</f>
        <v>2.6153846153846159E-2</v>
      </c>
      <c r="C41" s="58">
        <f t="shared" si="6"/>
        <v>2.3333333333333334E-2</v>
      </c>
      <c r="D41" s="58">
        <f t="shared" si="6"/>
        <v>2.5555555555555554E-2</v>
      </c>
      <c r="E41" s="58">
        <f t="shared" si="6"/>
        <v>2.5000000000000005E-2</v>
      </c>
      <c r="F41" s="58">
        <f t="shared" si="6"/>
        <v>2.4678571428571442E-2</v>
      </c>
      <c r="G41" s="58">
        <f t="shared" si="6"/>
        <v>2.4705882352941178E-2</v>
      </c>
      <c r="H41" s="58">
        <f t="shared" si="6"/>
        <v>3.733333333333335E-2</v>
      </c>
      <c r="I41" s="82">
        <f t="shared" si="6"/>
        <v>1761.9333333333334</v>
      </c>
      <c r="J41" s="57">
        <f t="shared" si="6"/>
        <v>0.67966666666666664</v>
      </c>
      <c r="K41" s="83">
        <f t="shared" si="6"/>
        <v>159.63397674795999</v>
      </c>
      <c r="L41" s="83">
        <f t="shared" si="6"/>
        <v>108.49886741201207</v>
      </c>
      <c r="M41" s="62">
        <f t="shared" si="6"/>
        <v>12.809999999999999</v>
      </c>
      <c r="N41" s="57">
        <f t="shared" si="6"/>
        <v>7.575333333333333</v>
      </c>
      <c r="O41" s="62">
        <f t="shared" si="6"/>
        <v>18.907576481787299</v>
      </c>
      <c r="Q41" s="84"/>
    </row>
    <row r="42" spans="1:24" ht="13.5" thickBot="1" x14ac:dyDescent="0.25">
      <c r="A42" s="81" t="s">
        <v>22</v>
      </c>
      <c r="B42" s="85">
        <f t="shared" ref="B42:I42" si="7">MAX(B9:B39)</f>
        <v>0.03</v>
      </c>
      <c r="C42" s="85">
        <f t="shared" si="7"/>
        <v>0.03</v>
      </c>
      <c r="D42" s="85">
        <f t="shared" si="7"/>
        <v>0.03</v>
      </c>
      <c r="E42" s="85">
        <f t="shared" si="7"/>
        <v>0.03</v>
      </c>
      <c r="F42" s="58">
        <f t="shared" si="7"/>
        <v>0.05</v>
      </c>
      <c r="G42" s="58">
        <f t="shared" si="7"/>
        <v>0.03</v>
      </c>
      <c r="H42" s="58">
        <f t="shared" si="7"/>
        <v>0.08</v>
      </c>
      <c r="I42" s="82">
        <f t="shared" si="7"/>
        <v>1797</v>
      </c>
      <c r="J42" s="86"/>
      <c r="M42" s="1"/>
      <c r="O42" s="4"/>
    </row>
    <row r="43" spans="1:24" ht="18.75" customHeight="1" thickBot="1" x14ac:dyDescent="0.25">
      <c r="A43" s="115" t="s">
        <v>55</v>
      </c>
      <c r="B43" s="134" t="s">
        <v>35</v>
      </c>
      <c r="C43" s="135"/>
      <c r="D43" s="135"/>
      <c r="E43" s="136"/>
      <c r="J43" s="116">
        <f>MIN(J9:J39)</f>
        <v>0.56000000000000005</v>
      </c>
      <c r="M43" s="1"/>
      <c r="O43" s="4"/>
    </row>
    <row r="44" spans="1:24" ht="18" customHeight="1" thickBot="1" x14ac:dyDescent="0.25">
      <c r="A44" s="146" t="s">
        <v>61</v>
      </c>
      <c r="B44" s="127"/>
      <c r="C44" s="127"/>
      <c r="D44" s="127"/>
      <c r="E44" s="127"/>
      <c r="F44" s="128"/>
      <c r="G44" s="145" t="s">
        <v>60</v>
      </c>
      <c r="H44" s="131"/>
      <c r="I44" s="131"/>
      <c r="J44" s="131"/>
      <c r="K44" s="132"/>
      <c r="L44" s="148" t="s">
        <v>63</v>
      </c>
      <c r="M44" s="87"/>
      <c r="N44" s="88"/>
      <c r="O44" s="89" t="s">
        <v>39</v>
      </c>
      <c r="P44" s="90"/>
      <c r="Q44" s="91"/>
    </row>
    <row r="45" spans="1:24" ht="18" customHeight="1" thickBot="1" x14ac:dyDescent="0.25">
      <c r="A45" s="147" t="s">
        <v>62</v>
      </c>
      <c r="B45" s="129"/>
      <c r="C45" s="129"/>
      <c r="D45" s="129"/>
      <c r="E45" s="129"/>
      <c r="F45" s="130"/>
      <c r="L45" s="92"/>
      <c r="M45" s="93"/>
      <c r="O45" s="149" t="s">
        <v>64</v>
      </c>
      <c r="P45" s="94"/>
      <c r="Q45" s="95"/>
    </row>
    <row r="46" spans="1:24" ht="18" customHeight="1" x14ac:dyDescent="0.2">
      <c r="A46" s="96" t="s">
        <v>53</v>
      </c>
      <c r="F46" s="97"/>
    </row>
    <row r="47" spans="1:24" ht="23.25" customHeight="1" x14ac:dyDescent="0.2">
      <c r="A47" s="98" t="s">
        <v>40</v>
      </c>
      <c r="H47" s="1"/>
      <c r="I47" s="99" t="s">
        <v>34</v>
      </c>
      <c r="J47" s="117" t="s">
        <v>57</v>
      </c>
      <c r="K47" s="111"/>
      <c r="M47" s="100" t="s">
        <v>30</v>
      </c>
      <c r="N47" s="101"/>
      <c r="O47" s="102"/>
      <c r="P47" s="102"/>
      <c r="Q47" s="103"/>
    </row>
    <row r="48" spans="1:24" ht="19.5" customHeight="1" x14ac:dyDescent="0.3">
      <c r="A48" s="104" t="s">
        <v>48</v>
      </c>
      <c r="I48" s="99" t="s">
        <v>44</v>
      </c>
      <c r="J48" s="118" t="s">
        <v>58</v>
      </c>
      <c r="K48" s="112"/>
      <c r="M48" s="100" t="s">
        <v>21</v>
      </c>
      <c r="N48" s="144">
        <v>45444</v>
      </c>
      <c r="O48" s="105"/>
      <c r="P48" s="106"/>
      <c r="Q48" s="107"/>
    </row>
    <row r="49" spans="1:11" ht="18.75" customHeight="1" x14ac:dyDescent="0.2">
      <c r="A49" s="108" t="s">
        <v>54</v>
      </c>
      <c r="I49" s="99" t="s">
        <v>45</v>
      </c>
      <c r="J49" s="114" t="s">
        <v>59</v>
      </c>
      <c r="K49" s="113"/>
    </row>
    <row r="50" spans="1:11" ht="15.75" x14ac:dyDescent="0.25">
      <c r="A50" s="3"/>
      <c r="B50" s="109"/>
    </row>
    <row r="51" spans="1:11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2024-05-02T21:33:22Z</cp:lastPrinted>
  <dcterms:created xsi:type="dcterms:W3CDTF">1997-05-01T15:36:50Z</dcterms:created>
  <dcterms:modified xsi:type="dcterms:W3CDTF">2024-06-01T23:28:45Z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