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 Sheets 2022\"/>
    </mc:Choice>
  </mc:AlternateContent>
  <xr:revisionPtr revIDLastSave="0" documentId="13_ncr:1_{FD858885-D40F-420A-A7C6-7102E24B800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9" i="1"/>
  <c r="K35" i="1" l="1"/>
  <c r="K36" i="1"/>
  <c r="L36" i="1" s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<sst xmlns="http://schemas.openxmlformats.org/spreadsheetml/2006/main" count="154" uniqueCount="65">
  <si>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</si>
  <si>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</si>
  <si>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</si>
  <si>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</si>
  <si>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</si>
  <si>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</si>
  <si>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</si>
  <si>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</si>
  <si>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</si>
  <si>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</si>
  <si>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</si>
  <si>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</si>
  <si>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</si>
  <si>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</si>
  <si>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</si>
  <si>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</si>
  <si>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</si>
  <si>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</si>
  <si>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</si>
  <si>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</si>
  <si>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</si>
  <si>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</si>
  <si>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</si>
  <si>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</si>
  <si>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</si>
  <si>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</si>
  <si>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</si>
  <si>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</si>
  <si>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</si>
  <si>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</si>
  <si>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</si>
  <si>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</si>
  <si>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</si>
  <si>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</si>
  <si>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</si>
  <si>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</si>
  <si>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</si>
  <si>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</si>
  <si>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</si>
  <si>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</si>
  <si>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</si>
  <si>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</si>
  <si>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</si>
  <si>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</si>
  <si>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</si>
  <si>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</si>
  <si>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</si>
  <si>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</si>
  <si>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</si>
  <si>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</si>
  <si>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</si>
  <si>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</si>
  <si>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</si>
  <si>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</si>
  <si>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</si>
  <si>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</si>
  <si>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</si>
  <si>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Howatt</t>
  </si>
  <si>
    <t>T-448091</t>
  </si>
  <si>
    <t>541570-7561</t>
  </si>
  <si>
    <t xml:space="preserve">95% of 4 hr  turbidity readings &lt;/= 0.3 NTU?           Y </t>
  </si>
  <si>
    <t>All the 4 hr turbidity readings &lt;/= 1.0 NTU?      Y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</si>
  <si>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</si>
  <si>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>CT's met everyday?   Yes</t>
  </si>
  <si>
    <t xml:space="preserve">  &gt;/= 0.2 mg/L  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</si>
</sst>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2" fontId="1" fillId="0" borderId="2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4" fontId="7" fillId="0" borderId="18" xfId="0" applyNumberFormat="1" applyFont="1" applyBorder="1"/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14</xdr:col>
      <xdr:colOff>459796</xdr:colOff>
      <xdr:row>47</xdr:row>
      <xdr:rowOff>118915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D5AD39-D7DB-4974-8FCC-6D227E0FB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10306050"/>
          <a:ext cx="1174171" cy="41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7" zoomScaleNormal="75" workbookViewId="0">
      <selection activeCell="S44" sqref="S44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24" ht="18" x14ac:dyDescent="0.25">
      <c r="A2" s="133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4">
        <v>45444</v>
      </c>
      <c r="L4" s="144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0" t="s">
        <v>0</v>
      </c>
      <c r="C6" s="140"/>
      <c r="D6" s="140"/>
      <c r="E6" s="140"/>
      <c r="F6" s="140"/>
      <c r="G6" s="140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1" t="s">
        <v>56</v>
      </c>
      <c r="C9" s="126">
        <v>0.02</v>
      </c>
      <c r="D9" s="126" t="s">
        <v>56</v>
      </c>
      <c r="E9" s="126" t="s">
        <v>56</v>
      </c>
      <c r="F9" s="126" t="s">
        <v>56</v>
      </c>
      <c r="G9" s="127">
        <v>0.02</v>
      </c>
      <c r="H9" s="49">
        <v>0.03</v>
      </c>
      <c r="I9" s="50">
        <v>1775</v>
      </c>
      <c r="J9" s="47">
        <v>0.67</v>
      </c>
      <c r="K9" s="51">
        <f t="shared" ref="K9:K37" si="0">(1000/((I9/448.8)/(X9*8))/60)*0.94</f>
        <v>158.44957746478872</v>
      </c>
      <c r="L9" s="52">
        <f t="shared" ref="L9:L36" si="1">J9*K9</f>
        <v>106.16121690140845</v>
      </c>
      <c r="M9" s="53">
        <v>13.5</v>
      </c>
      <c r="N9" s="48">
        <v>7.55</v>
      </c>
      <c r="O9" s="54">
        <f>IF(M9&lt;12.5,(0.353*$Q$4)*(12.006+EXP(2.46-0.073*M9+0.125*J9+0.389*N9)),(0.361*$Q$4)*(-2.261+EXP(2.69-0.065*M9+0.111*J9+0.361*N9)))</f>
        <v>17.77322414354137</v>
      </c>
      <c r="P9" s="55" t="str">
        <f t="shared" ref="P9:P36" si="2">IF(L9&gt;O9,"Y","N")</f>
        <v>Y</v>
      </c>
      <c r="Q9" s="55"/>
      <c r="X9" s="1">
        <v>5</v>
      </c>
    </row>
    <row r="10" spans="1:24" ht="20.100000000000001" customHeight="1" x14ac:dyDescent="0.2">
      <c r="A10" s="56">
        <v>2</v>
      </c>
      <c r="B10" s="57">
        <v>0.02</v>
      </c>
      <c r="C10" s="128" t="s">
        <v>56</v>
      </c>
      <c r="D10" s="128" t="s">
        <v>56</v>
      </c>
      <c r="E10" s="128">
        <v>0.02</v>
      </c>
      <c r="F10" s="128">
        <v>0.02</v>
      </c>
      <c r="G10" s="128">
        <v>0.02</v>
      </c>
      <c r="H10" s="49">
        <v>0.04</v>
      </c>
      <c r="I10" s="60">
        <v>1759</v>
      </c>
      <c r="J10" s="57">
        <v>0.71</v>
      </c>
      <c r="K10" s="61">
        <f t="shared" si="0"/>
        <v>159.89084707220007</v>
      </c>
      <c r="L10" s="52">
        <f t="shared" si="1"/>
        <v>113.52250142126205</v>
      </c>
      <c r="M10" s="62">
        <v>11.8</v>
      </c>
      <c r="N10" s="59">
        <v>7.64</v>
      </c>
      <c r="O10" s="54">
        <f t="shared" ref="O10:O39" si="3">IF(M10&lt;12.5,(0.353*$Q$4)*(12.006+EXP(2.46-0.073*M10+0.125*J10+0.389*N10)),(0.361*$Q$4)*(-2.261+EXP(2.69-0.065*M10+0.111*J10+0.361*N10)))</f>
        <v>20.750967047751431</v>
      </c>
      <c r="P10" s="63" t="str">
        <f t="shared" si="2"/>
        <v>Y</v>
      </c>
      <c r="Q10" s="63"/>
      <c r="X10" s="1">
        <v>5</v>
      </c>
    </row>
    <row r="11" spans="1:24" ht="20.100000000000001" customHeight="1" x14ac:dyDescent="0.2">
      <c r="A11" s="56">
        <v>3</v>
      </c>
      <c r="B11" s="129" t="s">
        <v>56</v>
      </c>
      <c r="C11" s="128" t="s">
        <v>56</v>
      </c>
      <c r="D11" s="128" t="s">
        <v>56</v>
      </c>
      <c r="E11" s="58">
        <v>0.02</v>
      </c>
      <c r="F11" s="128">
        <v>0.02</v>
      </c>
      <c r="G11" s="130">
        <v>0.02</v>
      </c>
      <c r="H11" s="49">
        <v>0.03</v>
      </c>
      <c r="I11" s="60">
        <v>1763</v>
      </c>
      <c r="J11" s="57">
        <v>0.67</v>
      </c>
      <c r="K11" s="61">
        <f t="shared" si="0"/>
        <v>159.52807714123651</v>
      </c>
      <c r="L11" s="52">
        <f t="shared" si="1"/>
        <v>106.88381168462847</v>
      </c>
      <c r="M11" s="62">
        <v>11.5</v>
      </c>
      <c r="N11" s="59">
        <v>7.32</v>
      </c>
      <c r="O11" s="54">
        <f t="shared" si="3"/>
        <v>18.850599609356628</v>
      </c>
      <c r="P11" s="63" t="str">
        <f t="shared" si="2"/>
        <v>Y</v>
      </c>
      <c r="Q11" s="63"/>
      <c r="X11" s="1">
        <v>5</v>
      </c>
    </row>
    <row r="12" spans="1:24" ht="20.100000000000001" customHeight="1" x14ac:dyDescent="0.2">
      <c r="A12" s="56">
        <v>4</v>
      </c>
      <c r="B12" s="129" t="s">
        <v>56</v>
      </c>
      <c r="C12" s="128" t="s">
        <v>56</v>
      </c>
      <c r="D12" s="128">
        <v>0.02</v>
      </c>
      <c r="E12" s="58">
        <v>0.03</v>
      </c>
      <c r="F12" s="58">
        <v>0.02</v>
      </c>
      <c r="G12" s="130" t="s">
        <v>56</v>
      </c>
      <c r="H12" s="49">
        <v>0.03</v>
      </c>
      <c r="I12" s="60">
        <v>1757</v>
      </c>
      <c r="J12" s="57">
        <v>0.65</v>
      </c>
      <c r="K12" s="61">
        <f t="shared" si="0"/>
        <v>160.0728514513375</v>
      </c>
      <c r="L12" s="52">
        <f t="shared" si="1"/>
        <v>104.04735344336937</v>
      </c>
      <c r="M12" s="62">
        <v>11.5</v>
      </c>
      <c r="N12" s="59">
        <v>7.46</v>
      </c>
      <c r="O12" s="54">
        <f t="shared" si="3"/>
        <v>19.742953042912539</v>
      </c>
      <c r="P12" s="63" t="str">
        <f t="shared" si="2"/>
        <v>Y</v>
      </c>
      <c r="Q12" s="63"/>
      <c r="X12" s="1">
        <v>5</v>
      </c>
    </row>
    <row r="13" spans="1:24" ht="20.100000000000001" customHeight="1" x14ac:dyDescent="0.2">
      <c r="A13" s="56">
        <v>5</v>
      </c>
      <c r="B13" s="129" t="s">
        <v>56</v>
      </c>
      <c r="C13" s="128" t="s">
        <v>56</v>
      </c>
      <c r="D13" s="128" t="s">
        <v>56</v>
      </c>
      <c r="E13" s="58">
        <v>0.02</v>
      </c>
      <c r="F13" s="58">
        <v>0.02</v>
      </c>
      <c r="G13" s="130" t="s">
        <v>56</v>
      </c>
      <c r="H13" s="49">
        <v>0.03</v>
      </c>
      <c r="I13" s="60">
        <v>1760</v>
      </c>
      <c r="J13" s="57">
        <v>0.69</v>
      </c>
      <c r="K13" s="61">
        <f t="shared" si="0"/>
        <v>159.79999999999998</v>
      </c>
      <c r="L13" s="52">
        <f t="shared" si="1"/>
        <v>110.26199999999999</v>
      </c>
      <c r="M13" s="62">
        <v>11.4</v>
      </c>
      <c r="N13" s="59">
        <v>7.14</v>
      </c>
      <c r="O13" s="54">
        <f t="shared" si="3"/>
        <v>17.872764341673864</v>
      </c>
      <c r="P13" s="63" t="str">
        <f t="shared" si="2"/>
        <v>Y</v>
      </c>
      <c r="Q13" s="63"/>
      <c r="X13" s="1">
        <v>5</v>
      </c>
    </row>
    <row r="14" spans="1:24" ht="20.100000000000001" customHeight="1" x14ac:dyDescent="0.2">
      <c r="A14" s="56">
        <v>6</v>
      </c>
      <c r="B14" s="129" t="s">
        <v>56</v>
      </c>
      <c r="C14" s="128" t="s">
        <v>56</v>
      </c>
      <c r="D14" s="58">
        <v>0.03</v>
      </c>
      <c r="E14" s="58">
        <v>0.02</v>
      </c>
      <c r="F14" s="58">
        <v>0.02</v>
      </c>
      <c r="G14" s="130" t="s">
        <v>56</v>
      </c>
      <c r="H14" s="49">
        <v>0.03</v>
      </c>
      <c r="I14" s="60">
        <v>1774</v>
      </c>
      <c r="J14" s="57">
        <v>0.71</v>
      </c>
      <c r="K14" s="61">
        <f t="shared" si="0"/>
        <v>158.53889515219842</v>
      </c>
      <c r="L14" s="52">
        <f t="shared" si="1"/>
        <v>112.56261555806087</v>
      </c>
      <c r="M14" s="62">
        <v>10.9</v>
      </c>
      <c r="N14" s="59">
        <v>7.23</v>
      </c>
      <c r="O14" s="54">
        <f t="shared" si="3"/>
        <v>19.082925761515998</v>
      </c>
      <c r="P14" s="63" t="str">
        <f t="shared" si="2"/>
        <v>Y</v>
      </c>
      <c r="Q14" s="63"/>
      <c r="X14" s="1">
        <v>5</v>
      </c>
    </row>
    <row r="15" spans="1:24" ht="20.100000000000001" customHeight="1" x14ac:dyDescent="0.2">
      <c r="A15" s="56">
        <v>7</v>
      </c>
      <c r="B15" s="129" t="s">
        <v>56</v>
      </c>
      <c r="C15" s="128" t="s">
        <v>56</v>
      </c>
      <c r="D15" s="128" t="s">
        <v>56</v>
      </c>
      <c r="E15" s="58">
        <v>0.03</v>
      </c>
      <c r="F15" s="128">
        <v>0.03</v>
      </c>
      <c r="G15" s="130">
        <v>0.03</v>
      </c>
      <c r="H15" s="49">
        <v>7.0000000000000007E-2</v>
      </c>
      <c r="I15" s="60">
        <v>1788</v>
      </c>
      <c r="J15" s="57">
        <v>0.66</v>
      </c>
      <c r="K15" s="61">
        <f t="shared" si="0"/>
        <v>157.29753914988814</v>
      </c>
      <c r="L15" s="52">
        <f t="shared" si="1"/>
        <v>103.81637583892618</v>
      </c>
      <c r="M15" s="62">
        <v>11.9</v>
      </c>
      <c r="N15" s="59">
        <v>7.58</v>
      </c>
      <c r="O15" s="54">
        <f t="shared" si="3"/>
        <v>20.076159314034104</v>
      </c>
      <c r="P15" s="63" t="str">
        <f t="shared" si="2"/>
        <v>Y</v>
      </c>
      <c r="Q15" s="63"/>
      <c r="X15" s="1">
        <v>5</v>
      </c>
    </row>
    <row r="16" spans="1:24" ht="20.100000000000001" customHeight="1" x14ac:dyDescent="0.2">
      <c r="A16" s="56">
        <v>8</v>
      </c>
      <c r="B16" s="57">
        <v>7.0000000000000007E-2</v>
      </c>
      <c r="C16" s="128">
        <v>0.03</v>
      </c>
      <c r="D16" s="58">
        <v>0.03</v>
      </c>
      <c r="E16" s="128">
        <v>0.03</v>
      </c>
      <c r="F16" s="58">
        <v>0.02</v>
      </c>
      <c r="G16" s="130" t="s">
        <v>56</v>
      </c>
      <c r="H16" s="49">
        <v>0.09</v>
      </c>
      <c r="I16" s="60">
        <v>1767</v>
      </c>
      <c r="J16" s="57">
        <v>0.67</v>
      </c>
      <c r="K16" s="61">
        <f t="shared" si="0"/>
        <v>159.16694963214488</v>
      </c>
      <c r="L16" s="52">
        <f t="shared" si="1"/>
        <v>106.64185625353707</v>
      </c>
      <c r="M16" s="62">
        <v>12.4</v>
      </c>
      <c r="N16" s="59">
        <v>7.72</v>
      </c>
      <c r="O16" s="54">
        <f t="shared" si="3"/>
        <v>20.424449830914334</v>
      </c>
      <c r="P16" s="63" t="str">
        <f t="shared" si="2"/>
        <v>Y</v>
      </c>
      <c r="Q16" s="63"/>
      <c r="X16" s="1">
        <v>5</v>
      </c>
    </row>
    <row r="17" spans="1:24" ht="20.100000000000001" customHeight="1" x14ac:dyDescent="0.2">
      <c r="A17" s="56">
        <v>9</v>
      </c>
      <c r="B17" s="129" t="s">
        <v>56</v>
      </c>
      <c r="C17" s="128" t="s">
        <v>56</v>
      </c>
      <c r="D17" s="128" t="s">
        <v>56</v>
      </c>
      <c r="E17" s="58">
        <v>0.03</v>
      </c>
      <c r="F17" s="58">
        <v>0.02</v>
      </c>
      <c r="G17" s="59">
        <v>0.02</v>
      </c>
      <c r="H17" s="49">
        <v>7.0000000000000007E-2</v>
      </c>
      <c r="I17" s="60">
        <v>1773</v>
      </c>
      <c r="J17" s="57">
        <v>0.67</v>
      </c>
      <c r="K17" s="61">
        <f t="shared" si="0"/>
        <v>158.62831359278061</v>
      </c>
      <c r="L17" s="52">
        <f t="shared" si="1"/>
        <v>106.28097010716301</v>
      </c>
      <c r="M17" s="62">
        <v>12.6</v>
      </c>
      <c r="N17" s="59">
        <v>7.36</v>
      </c>
      <c r="O17" s="54">
        <f t="shared" si="3"/>
        <v>17.590696875614963</v>
      </c>
      <c r="P17" s="63" t="str">
        <f t="shared" si="2"/>
        <v>Y</v>
      </c>
      <c r="Q17" s="63"/>
      <c r="X17" s="1">
        <v>5</v>
      </c>
    </row>
    <row r="18" spans="1:24" ht="20.100000000000001" customHeight="1" x14ac:dyDescent="0.2">
      <c r="A18" s="56">
        <v>10</v>
      </c>
      <c r="B18" s="57">
        <v>0.03</v>
      </c>
      <c r="C18" s="128" t="s">
        <v>56</v>
      </c>
      <c r="D18" s="128" t="s">
        <v>56</v>
      </c>
      <c r="E18" s="58">
        <v>0.03</v>
      </c>
      <c r="F18" s="117">
        <v>0.03</v>
      </c>
      <c r="G18" s="130" t="s">
        <v>56</v>
      </c>
      <c r="H18" s="49">
        <v>0.03</v>
      </c>
      <c r="I18" s="60">
        <v>1763</v>
      </c>
      <c r="J18" s="57">
        <v>0.67</v>
      </c>
      <c r="K18" s="61">
        <f t="shared" si="0"/>
        <v>159.52807714123651</v>
      </c>
      <c r="L18" s="52">
        <f t="shared" si="1"/>
        <v>106.88381168462847</v>
      </c>
      <c r="M18" s="62">
        <v>13.8</v>
      </c>
      <c r="N18" s="59">
        <v>7.34</v>
      </c>
      <c r="O18" s="54">
        <f t="shared" si="3"/>
        <v>16.120378511476599</v>
      </c>
      <c r="P18" s="63" t="str">
        <f t="shared" si="2"/>
        <v>Y</v>
      </c>
      <c r="Q18" s="63"/>
      <c r="X18" s="1">
        <v>5</v>
      </c>
    </row>
    <row r="19" spans="1:24" ht="20.100000000000001" customHeight="1" x14ac:dyDescent="0.2">
      <c r="A19" s="56">
        <v>11</v>
      </c>
      <c r="B19" s="129" t="s">
        <v>56</v>
      </c>
      <c r="C19" s="128" t="s">
        <v>56</v>
      </c>
      <c r="D19" s="58">
        <v>0.03</v>
      </c>
      <c r="E19" s="58">
        <v>0.03</v>
      </c>
      <c r="F19" s="58">
        <v>0.03</v>
      </c>
      <c r="G19" s="59">
        <v>0.03</v>
      </c>
      <c r="H19" s="49">
        <v>0.04</v>
      </c>
      <c r="I19" s="60">
        <v>1778</v>
      </c>
      <c r="J19" s="57">
        <v>0.74</v>
      </c>
      <c r="K19" s="61">
        <f t="shared" si="0"/>
        <v>158.18222722159732</v>
      </c>
      <c r="L19" s="52">
        <f t="shared" si="1"/>
        <v>117.05484814398201</v>
      </c>
      <c r="M19" s="62">
        <v>13.7</v>
      </c>
      <c r="N19" s="59">
        <v>7.69</v>
      </c>
      <c r="O19" s="54">
        <f t="shared" si="3"/>
        <v>18.615968617981814</v>
      </c>
      <c r="P19" s="63" t="str">
        <f t="shared" si="2"/>
        <v>Y</v>
      </c>
      <c r="Q19" s="63"/>
      <c r="X19" s="1">
        <v>5</v>
      </c>
    </row>
    <row r="20" spans="1:24" ht="20.100000000000001" customHeight="1" x14ac:dyDescent="0.2">
      <c r="A20" s="56">
        <v>12</v>
      </c>
      <c r="B20" s="129" t="s">
        <v>56</v>
      </c>
      <c r="C20" s="128" t="s">
        <v>56</v>
      </c>
      <c r="D20" s="128" t="s">
        <v>56</v>
      </c>
      <c r="E20" s="58">
        <v>0.03</v>
      </c>
      <c r="F20" s="58">
        <v>0.03</v>
      </c>
      <c r="G20" s="59">
        <v>0.03</v>
      </c>
      <c r="H20" s="49">
        <v>0.03</v>
      </c>
      <c r="I20" s="60">
        <v>1782</v>
      </c>
      <c r="J20" s="57">
        <v>0.7</v>
      </c>
      <c r="K20" s="61">
        <f t="shared" si="0"/>
        <v>157.82716049382714</v>
      </c>
      <c r="L20" s="52">
        <f t="shared" si="1"/>
        <v>110.479012345679</v>
      </c>
      <c r="M20" s="62">
        <v>14.5</v>
      </c>
      <c r="N20" s="59">
        <v>7.69</v>
      </c>
      <c r="O20" s="54">
        <f t="shared" si="3"/>
        <v>17.571987846325865</v>
      </c>
      <c r="P20" s="63" t="str">
        <f t="shared" si="2"/>
        <v>Y</v>
      </c>
      <c r="Q20" s="63"/>
      <c r="X20" s="1">
        <v>5</v>
      </c>
    </row>
    <row r="21" spans="1:24" ht="20.100000000000001" customHeight="1" x14ac:dyDescent="0.2">
      <c r="A21" s="56">
        <v>13</v>
      </c>
      <c r="B21" s="129" t="s">
        <v>56</v>
      </c>
      <c r="C21" s="128" t="s">
        <v>56</v>
      </c>
      <c r="D21" s="128" t="s">
        <v>56</v>
      </c>
      <c r="E21" s="58">
        <v>0.03</v>
      </c>
      <c r="F21" s="58">
        <v>0.03</v>
      </c>
      <c r="G21" s="59">
        <v>0.02</v>
      </c>
      <c r="H21" s="49">
        <v>0.03</v>
      </c>
      <c r="I21" s="60">
        <v>1758</v>
      </c>
      <c r="J21" s="57">
        <v>0.69</v>
      </c>
      <c r="K21" s="61">
        <f t="shared" si="0"/>
        <v>159.98179749715584</v>
      </c>
      <c r="L21" s="52">
        <f t="shared" si="1"/>
        <v>110.38744027303753</v>
      </c>
      <c r="M21" s="62">
        <v>13.8</v>
      </c>
      <c r="N21" s="59">
        <v>7.23</v>
      </c>
      <c r="O21" s="54">
        <f t="shared" si="3"/>
        <v>15.512197051493704</v>
      </c>
      <c r="P21" s="63" t="str">
        <f t="shared" si="2"/>
        <v>Y</v>
      </c>
      <c r="Q21" s="63"/>
      <c r="X21" s="1">
        <v>5</v>
      </c>
    </row>
    <row r="22" spans="1:24" ht="20.100000000000001" customHeight="1" x14ac:dyDescent="0.2">
      <c r="A22" s="56">
        <v>14</v>
      </c>
      <c r="B22" s="57">
        <v>0.03</v>
      </c>
      <c r="C22" s="58">
        <v>0.02</v>
      </c>
      <c r="D22" s="58">
        <v>0.03</v>
      </c>
      <c r="E22" s="128" t="s">
        <v>56</v>
      </c>
      <c r="F22" s="58">
        <v>0.03</v>
      </c>
      <c r="G22" s="59">
        <v>0.02</v>
      </c>
      <c r="H22" s="49">
        <v>0.04</v>
      </c>
      <c r="I22" s="60">
        <v>1766</v>
      </c>
      <c r="J22" s="57">
        <v>0.67</v>
      </c>
      <c r="K22" s="61">
        <f t="shared" si="0"/>
        <v>159.25707814269532</v>
      </c>
      <c r="L22" s="52">
        <f t="shared" si="1"/>
        <v>106.70224235560588</v>
      </c>
      <c r="M22" s="62">
        <v>13.2</v>
      </c>
      <c r="N22" s="59">
        <v>7.6</v>
      </c>
      <c r="O22" s="54">
        <f t="shared" si="3"/>
        <v>18.468913077467036</v>
      </c>
      <c r="P22" s="63" t="str">
        <f t="shared" si="2"/>
        <v>Y</v>
      </c>
      <c r="Q22" s="63"/>
      <c r="X22" s="1">
        <v>5</v>
      </c>
    </row>
    <row r="23" spans="1:24" ht="20.100000000000001" customHeight="1" x14ac:dyDescent="0.2">
      <c r="A23" s="56">
        <v>15</v>
      </c>
      <c r="B23" s="57">
        <v>0.03</v>
      </c>
      <c r="C23" s="58">
        <v>0.02</v>
      </c>
      <c r="D23" s="58">
        <v>0.02</v>
      </c>
      <c r="E23" s="128" t="s">
        <v>56</v>
      </c>
      <c r="F23" s="58">
        <v>0.03</v>
      </c>
      <c r="G23" s="59">
        <v>0.03</v>
      </c>
      <c r="H23" s="49">
        <v>0.04</v>
      </c>
      <c r="I23" s="60">
        <v>1771</v>
      </c>
      <c r="J23" s="57">
        <v>0.67</v>
      </c>
      <c r="K23" s="61">
        <f t="shared" si="0"/>
        <v>158.80745341614909</v>
      </c>
      <c r="L23" s="52">
        <f t="shared" si="1"/>
        <v>106.40099378881989</v>
      </c>
      <c r="M23" s="62">
        <v>14</v>
      </c>
      <c r="N23" s="59">
        <v>7.58</v>
      </c>
      <c r="O23" s="54">
        <f t="shared" si="3"/>
        <v>17.383472829096057</v>
      </c>
      <c r="P23" s="63" t="str">
        <f t="shared" si="2"/>
        <v>Y</v>
      </c>
      <c r="Q23" s="63"/>
      <c r="X23" s="1">
        <v>5</v>
      </c>
    </row>
    <row r="24" spans="1:24" ht="20.100000000000001" customHeight="1" x14ac:dyDescent="0.2">
      <c r="A24" s="56">
        <v>16</v>
      </c>
      <c r="B24" s="129" t="s">
        <v>56</v>
      </c>
      <c r="C24" s="128" t="s">
        <v>56</v>
      </c>
      <c r="D24" s="128" t="s">
        <v>56</v>
      </c>
      <c r="E24" s="128" t="s">
        <v>56</v>
      </c>
      <c r="F24" s="128" t="s">
        <v>56</v>
      </c>
      <c r="G24" s="130" t="s">
        <v>56</v>
      </c>
      <c r="H24" s="145" t="s">
        <v>56</v>
      </c>
      <c r="I24" s="146" t="s">
        <v>56</v>
      </c>
      <c r="J24" s="129" t="s">
        <v>56</v>
      </c>
      <c r="K24" s="61" t="s">
        <v>56</v>
      </c>
      <c r="L24" s="147" t="s">
        <v>56</v>
      </c>
      <c r="M24" s="148" t="s">
        <v>56</v>
      </c>
      <c r="N24" s="130" t="s">
        <v>56</v>
      </c>
      <c r="O24" s="54" t="s">
        <v>56</v>
      </c>
      <c r="P24" s="149" t="s">
        <v>56</v>
      </c>
      <c r="Q24" s="63"/>
      <c r="X24" s="1">
        <v>5</v>
      </c>
    </row>
    <row r="25" spans="1:24" ht="20.100000000000001" customHeight="1" x14ac:dyDescent="0.2">
      <c r="A25" s="56">
        <v>17</v>
      </c>
      <c r="B25" s="129" t="s">
        <v>56</v>
      </c>
      <c r="C25" s="128" t="s">
        <v>56</v>
      </c>
      <c r="D25" s="128" t="s">
        <v>56</v>
      </c>
      <c r="E25" s="58">
        <v>0.02</v>
      </c>
      <c r="F25" s="58">
        <v>0.02</v>
      </c>
      <c r="G25" s="59">
        <v>0.02</v>
      </c>
      <c r="H25" s="49">
        <v>0.04</v>
      </c>
      <c r="I25" s="60">
        <v>1788</v>
      </c>
      <c r="J25" s="57">
        <v>0.69</v>
      </c>
      <c r="K25" s="61">
        <f t="shared" si="0"/>
        <v>157.29753914988814</v>
      </c>
      <c r="L25" s="52">
        <f t="shared" si="1"/>
        <v>108.53530201342281</v>
      </c>
      <c r="M25" s="62">
        <v>13.9</v>
      </c>
      <c r="N25" s="59">
        <v>7.45</v>
      </c>
      <c r="O25" s="54">
        <f t="shared" si="3"/>
        <v>16.716480468137927</v>
      </c>
      <c r="P25" s="63" t="str">
        <f t="shared" si="2"/>
        <v>Y</v>
      </c>
      <c r="Q25" s="63"/>
      <c r="X25" s="1">
        <v>5</v>
      </c>
    </row>
    <row r="26" spans="1:24" ht="20.100000000000001" customHeight="1" x14ac:dyDescent="0.2">
      <c r="A26" s="56">
        <v>18</v>
      </c>
      <c r="B26" s="57">
        <v>0.02</v>
      </c>
      <c r="C26" s="128" t="s">
        <v>56</v>
      </c>
      <c r="D26" s="58">
        <v>0.03</v>
      </c>
      <c r="E26" s="58">
        <v>0.03</v>
      </c>
      <c r="F26" s="58">
        <v>0.02</v>
      </c>
      <c r="G26" s="59">
        <v>0.02</v>
      </c>
      <c r="H26" s="49">
        <v>0.1</v>
      </c>
      <c r="I26" s="60">
        <v>1791</v>
      </c>
      <c r="J26" s="57">
        <v>0.67</v>
      </c>
      <c r="K26" s="61">
        <f t="shared" si="0"/>
        <v>157.03405918481295</v>
      </c>
      <c r="L26" s="52">
        <f t="shared" si="1"/>
        <v>105.21281965382468</v>
      </c>
      <c r="M26" s="62">
        <v>12.8</v>
      </c>
      <c r="N26" s="59">
        <v>7.33</v>
      </c>
      <c r="O26" s="54">
        <f t="shared" si="3"/>
        <v>17.166855423761316</v>
      </c>
      <c r="P26" s="63" t="str">
        <f t="shared" si="2"/>
        <v>Y</v>
      </c>
      <c r="Q26" s="63"/>
      <c r="X26" s="1">
        <v>5</v>
      </c>
    </row>
    <row r="27" spans="1:24" ht="20.100000000000001" customHeight="1" x14ac:dyDescent="0.2">
      <c r="A27" s="56">
        <v>19</v>
      </c>
      <c r="B27" s="57">
        <v>0.03</v>
      </c>
      <c r="C27" s="57">
        <v>0.02</v>
      </c>
      <c r="D27" s="57">
        <v>0.02</v>
      </c>
      <c r="E27" s="57">
        <v>0.02</v>
      </c>
      <c r="F27" s="57">
        <v>0.02</v>
      </c>
      <c r="G27" s="64">
        <v>0.02</v>
      </c>
      <c r="H27" s="65">
        <v>0.03</v>
      </c>
      <c r="I27" s="60">
        <v>1819</v>
      </c>
      <c r="J27" s="57">
        <v>0.77</v>
      </c>
      <c r="K27" s="61">
        <f t="shared" si="0"/>
        <v>154.61682242990653</v>
      </c>
      <c r="L27" s="52">
        <f t="shared" si="1"/>
        <v>119.05495327102804</v>
      </c>
      <c r="M27" s="62">
        <v>12.8</v>
      </c>
      <c r="N27" s="57">
        <v>7.48</v>
      </c>
      <c r="O27" s="54">
        <f t="shared" si="3"/>
        <v>18.351862395810201</v>
      </c>
      <c r="P27" s="63" t="str">
        <f t="shared" si="2"/>
        <v>Y</v>
      </c>
      <c r="Q27" s="63"/>
      <c r="X27" s="1">
        <v>5</v>
      </c>
    </row>
    <row r="28" spans="1:24" ht="20.100000000000001" customHeight="1" x14ac:dyDescent="0.2">
      <c r="A28" s="56">
        <v>20</v>
      </c>
      <c r="B28" s="57">
        <v>0.02</v>
      </c>
      <c r="C28" s="58">
        <v>0.02</v>
      </c>
      <c r="D28" s="128" t="s">
        <v>56</v>
      </c>
      <c r="E28" s="128" t="s">
        <v>56</v>
      </c>
      <c r="F28" s="58">
        <v>0.02</v>
      </c>
      <c r="G28" s="59">
        <v>0.02</v>
      </c>
      <c r="H28" s="49">
        <v>0.03</v>
      </c>
      <c r="I28" s="60">
        <v>1768</v>
      </c>
      <c r="J28" s="57">
        <v>0.71</v>
      </c>
      <c r="K28" s="61">
        <f t="shared" si="0"/>
        <v>159.07692307692307</v>
      </c>
      <c r="L28" s="52">
        <f t="shared" si="1"/>
        <v>112.94461538461537</v>
      </c>
      <c r="M28" s="62">
        <v>13.4</v>
      </c>
      <c r="N28" s="59">
        <v>7.21</v>
      </c>
      <c r="O28" s="54">
        <f t="shared" si="3"/>
        <v>15.85005864043684</v>
      </c>
      <c r="P28" s="63" t="str">
        <f t="shared" si="2"/>
        <v>Y</v>
      </c>
      <c r="Q28" s="63"/>
      <c r="X28" s="1">
        <v>5</v>
      </c>
    </row>
    <row r="29" spans="1:24" ht="20.100000000000001" customHeight="1" x14ac:dyDescent="0.2">
      <c r="A29" s="56">
        <v>21</v>
      </c>
      <c r="B29" s="57">
        <v>0.02</v>
      </c>
      <c r="C29" s="128" t="s">
        <v>56</v>
      </c>
      <c r="D29" s="128" t="s">
        <v>56</v>
      </c>
      <c r="E29" s="128" t="s">
        <v>56</v>
      </c>
      <c r="F29" s="58">
        <v>0.02</v>
      </c>
      <c r="G29" s="59">
        <v>0.02</v>
      </c>
      <c r="H29" s="49">
        <v>0.03</v>
      </c>
      <c r="I29" s="60">
        <v>1784</v>
      </c>
      <c r="J29" s="57">
        <v>0.66</v>
      </c>
      <c r="K29" s="61">
        <f t="shared" si="0"/>
        <v>157.65022421524662</v>
      </c>
      <c r="L29" s="52">
        <f t="shared" si="1"/>
        <v>104.04914798206278</v>
      </c>
      <c r="M29" s="62">
        <v>13.9</v>
      </c>
      <c r="N29" s="59">
        <v>7.64</v>
      </c>
      <c r="O29" s="54">
        <f t="shared" si="3"/>
        <v>17.871303320339074</v>
      </c>
      <c r="P29" s="63" t="str">
        <f t="shared" si="2"/>
        <v>Y</v>
      </c>
      <c r="Q29" s="63"/>
      <c r="X29" s="1">
        <v>5</v>
      </c>
    </row>
    <row r="30" spans="1:24" ht="20.100000000000001" customHeight="1" x14ac:dyDescent="0.2">
      <c r="A30" s="56">
        <v>22</v>
      </c>
      <c r="B30" s="57">
        <v>0.02</v>
      </c>
      <c r="C30" s="58">
        <v>0.02</v>
      </c>
      <c r="D30" s="58">
        <v>0.02</v>
      </c>
      <c r="E30" s="58">
        <v>0.02</v>
      </c>
      <c r="F30" s="58">
        <v>0.02</v>
      </c>
      <c r="G30" s="130" t="s">
        <v>56</v>
      </c>
      <c r="H30" s="49">
        <v>0.19</v>
      </c>
      <c r="I30" s="60">
        <v>1774</v>
      </c>
      <c r="J30" s="57">
        <v>0.6</v>
      </c>
      <c r="K30" s="61">
        <f t="shared" si="0"/>
        <v>158.53889515219842</v>
      </c>
      <c r="L30" s="52">
        <f t="shared" si="1"/>
        <v>95.123337091319044</v>
      </c>
      <c r="M30" s="62">
        <v>13.5</v>
      </c>
      <c r="N30" s="59">
        <v>7.29</v>
      </c>
      <c r="O30" s="54">
        <f t="shared" si="3"/>
        <v>16.016247860383636</v>
      </c>
      <c r="P30" s="63" t="str">
        <f t="shared" si="2"/>
        <v>Y</v>
      </c>
      <c r="Q30" s="63"/>
      <c r="X30" s="1">
        <v>5</v>
      </c>
    </row>
    <row r="31" spans="1:24" ht="20.100000000000001" customHeight="1" x14ac:dyDescent="0.2">
      <c r="A31" s="56">
        <v>23</v>
      </c>
      <c r="B31" s="129" t="s">
        <v>56</v>
      </c>
      <c r="C31" s="128" t="s">
        <v>56</v>
      </c>
      <c r="D31" s="128" t="s">
        <v>56</v>
      </c>
      <c r="E31" s="58">
        <v>0.02</v>
      </c>
      <c r="F31" s="58">
        <v>0.02</v>
      </c>
      <c r="G31" s="59">
        <v>0.02</v>
      </c>
      <c r="H31" s="49">
        <v>0.03</v>
      </c>
      <c r="I31" s="60">
        <v>1793</v>
      </c>
      <c r="J31" s="57">
        <v>0.65</v>
      </c>
      <c r="K31" s="61">
        <f t="shared" si="0"/>
        <v>156.85889570552146</v>
      </c>
      <c r="L31" s="52">
        <f t="shared" si="1"/>
        <v>101.95828220858895</v>
      </c>
      <c r="M31" s="62">
        <v>12.5</v>
      </c>
      <c r="N31" s="59">
        <v>7.43</v>
      </c>
      <c r="O31" s="54">
        <f t="shared" si="3"/>
        <v>18.130497914856054</v>
      </c>
      <c r="P31" s="63" t="str">
        <f t="shared" si="2"/>
        <v>Y</v>
      </c>
      <c r="Q31" s="63"/>
      <c r="X31" s="1">
        <v>5</v>
      </c>
    </row>
    <row r="32" spans="1:24" ht="20.100000000000001" customHeight="1" x14ac:dyDescent="0.2">
      <c r="A32" s="56">
        <v>24</v>
      </c>
      <c r="B32" s="57">
        <v>0.02</v>
      </c>
      <c r="C32" s="58">
        <v>0.03</v>
      </c>
      <c r="D32" s="58">
        <v>0.03</v>
      </c>
      <c r="E32" s="128" t="s">
        <v>56</v>
      </c>
      <c r="F32" s="128" t="s">
        <v>56</v>
      </c>
      <c r="G32" s="59">
        <v>0.02</v>
      </c>
      <c r="H32" s="49">
        <v>0.03</v>
      </c>
      <c r="I32" s="60">
        <v>1785</v>
      </c>
      <c r="J32" s="57">
        <v>0.64</v>
      </c>
      <c r="K32" s="61">
        <f t="shared" si="0"/>
        <v>157.56190476190474</v>
      </c>
      <c r="L32" s="52">
        <f t="shared" si="1"/>
        <v>100.83961904761904</v>
      </c>
      <c r="M32" s="62">
        <v>12.4</v>
      </c>
      <c r="N32" s="59">
        <v>7.18</v>
      </c>
      <c r="O32" s="54">
        <f t="shared" si="3"/>
        <v>16.900694968590081</v>
      </c>
      <c r="P32" s="63" t="str">
        <f t="shared" si="2"/>
        <v>Y</v>
      </c>
      <c r="Q32" s="63"/>
      <c r="X32" s="1">
        <v>5</v>
      </c>
    </row>
    <row r="33" spans="1:24" ht="20.100000000000001" customHeight="1" x14ac:dyDescent="0.2">
      <c r="A33" s="56">
        <v>25</v>
      </c>
      <c r="B33" s="129">
        <v>0.03</v>
      </c>
      <c r="C33" s="67">
        <v>0.02</v>
      </c>
      <c r="D33" s="67">
        <v>0.03</v>
      </c>
      <c r="E33" s="67">
        <v>0.03</v>
      </c>
      <c r="F33" s="128">
        <v>0.02</v>
      </c>
      <c r="G33" s="130" t="s">
        <v>56</v>
      </c>
      <c r="H33" s="69">
        <v>0.03</v>
      </c>
      <c r="I33" s="70">
        <v>1770</v>
      </c>
      <c r="J33" s="66">
        <v>0.65</v>
      </c>
      <c r="K33" s="61">
        <f t="shared" si="0"/>
        <v>158.89717514124291</v>
      </c>
      <c r="L33" s="52">
        <f t="shared" si="1"/>
        <v>103.28316384180789</v>
      </c>
      <c r="M33" s="71">
        <v>12.3</v>
      </c>
      <c r="N33" s="68">
        <v>7.4</v>
      </c>
      <c r="O33" s="54">
        <f t="shared" si="3"/>
        <v>18.359680397448852</v>
      </c>
      <c r="P33" s="63" t="str">
        <f t="shared" si="2"/>
        <v>Y</v>
      </c>
      <c r="Q33" s="63"/>
      <c r="X33" s="1">
        <v>5</v>
      </c>
    </row>
    <row r="34" spans="1:24" ht="20.100000000000001" customHeight="1" x14ac:dyDescent="0.2">
      <c r="A34" s="56">
        <v>26</v>
      </c>
      <c r="B34" s="129" t="s">
        <v>56</v>
      </c>
      <c r="C34" s="128">
        <v>0.03</v>
      </c>
      <c r="D34" s="58">
        <v>0.02</v>
      </c>
      <c r="E34" s="58">
        <v>0.03</v>
      </c>
      <c r="F34" s="128" t="s">
        <v>56</v>
      </c>
      <c r="G34" s="130" t="s">
        <v>56</v>
      </c>
      <c r="H34" s="49">
        <v>0.03</v>
      </c>
      <c r="I34" s="60">
        <v>1776</v>
      </c>
      <c r="J34" s="57">
        <v>0.63</v>
      </c>
      <c r="K34" s="61">
        <f t="shared" si="0"/>
        <v>158.36036036036035</v>
      </c>
      <c r="L34" s="52">
        <f t="shared" si="1"/>
        <v>99.767027027027012</v>
      </c>
      <c r="M34" s="62">
        <v>12.5</v>
      </c>
      <c r="N34" s="59">
        <v>7.43</v>
      </c>
      <c r="O34" s="54">
        <f t="shared" si="3"/>
        <v>18.089387853227379</v>
      </c>
      <c r="P34" s="63" t="str">
        <f t="shared" si="2"/>
        <v>Y</v>
      </c>
      <c r="Q34" s="63"/>
      <c r="X34" s="1">
        <v>5</v>
      </c>
    </row>
    <row r="35" spans="1:24" ht="20.100000000000001" customHeight="1" x14ac:dyDescent="0.2">
      <c r="A35" s="56">
        <v>27</v>
      </c>
      <c r="B35" s="129" t="s">
        <v>56</v>
      </c>
      <c r="C35" s="128" t="s">
        <v>56</v>
      </c>
      <c r="D35" s="58">
        <v>0.03</v>
      </c>
      <c r="E35" s="58">
        <v>0.03</v>
      </c>
      <c r="F35" s="58">
        <v>0.03</v>
      </c>
      <c r="G35" s="59">
        <v>0.03</v>
      </c>
      <c r="H35" s="49">
        <v>0.03</v>
      </c>
      <c r="I35" s="60">
        <v>1787</v>
      </c>
      <c r="J35" s="57">
        <v>0.61</v>
      </c>
      <c r="K35" s="61">
        <f t="shared" si="0"/>
        <v>157.38556239507554</v>
      </c>
      <c r="L35" s="52">
        <f t="shared" si="1"/>
        <v>96.005193060996078</v>
      </c>
      <c r="M35" s="62">
        <v>12.2</v>
      </c>
      <c r="N35" s="59">
        <v>7.49</v>
      </c>
      <c r="O35" s="54">
        <f t="shared" si="3"/>
        <v>18.977063649705489</v>
      </c>
      <c r="P35" s="63" t="str">
        <f t="shared" si="2"/>
        <v>Y</v>
      </c>
      <c r="Q35" s="63"/>
      <c r="X35" s="1">
        <v>5</v>
      </c>
    </row>
    <row r="36" spans="1:24" ht="20.100000000000001" customHeight="1" x14ac:dyDescent="0.2">
      <c r="A36" s="56">
        <v>28</v>
      </c>
      <c r="B36" s="57">
        <v>2.5000000000000001E-2</v>
      </c>
      <c r="C36" s="128" t="s">
        <v>56</v>
      </c>
      <c r="D36" s="128" t="s">
        <v>56</v>
      </c>
      <c r="E36" s="58">
        <v>2.5999999999999999E-2</v>
      </c>
      <c r="F36" s="58">
        <v>2.5000000000000001E-2</v>
      </c>
      <c r="G36" s="130" t="s">
        <v>56</v>
      </c>
      <c r="H36" s="49">
        <v>3.2000000000000001E-2</v>
      </c>
      <c r="I36" s="60">
        <v>1768</v>
      </c>
      <c r="J36" s="57">
        <v>0.64</v>
      </c>
      <c r="K36" s="61">
        <f t="shared" si="0"/>
        <v>159.07692307692307</v>
      </c>
      <c r="L36" s="52">
        <f t="shared" si="1"/>
        <v>101.80923076923077</v>
      </c>
      <c r="M36" s="62">
        <v>12.1</v>
      </c>
      <c r="N36" s="59">
        <v>7.61</v>
      </c>
      <c r="O36" s="54">
        <f t="shared" si="3"/>
        <v>19.978916512467897</v>
      </c>
      <c r="P36" s="63" t="str">
        <f t="shared" si="2"/>
        <v>Y</v>
      </c>
      <c r="Q36" s="63"/>
      <c r="X36" s="1">
        <v>5</v>
      </c>
    </row>
    <row r="37" spans="1:24" ht="20.100000000000001" customHeight="1" x14ac:dyDescent="0.2">
      <c r="A37" s="56">
        <v>29</v>
      </c>
      <c r="B37" s="129" t="s">
        <v>56</v>
      </c>
      <c r="C37" s="128" t="s">
        <v>56</v>
      </c>
      <c r="D37" s="128" t="s">
        <v>56</v>
      </c>
      <c r="E37" s="58">
        <v>0.03</v>
      </c>
      <c r="F37" s="58">
        <v>0.02</v>
      </c>
      <c r="G37" s="59">
        <v>0.03</v>
      </c>
      <c r="H37" s="49">
        <v>0.03</v>
      </c>
      <c r="I37" s="60">
        <v>1787</v>
      </c>
      <c r="J37" s="57">
        <v>0.63</v>
      </c>
      <c r="K37" s="61">
        <f t="shared" si="0"/>
        <v>157.38556239507554</v>
      </c>
      <c r="L37" s="52">
        <f t="shared" ref="L37:L39" si="4">J37*K37</f>
        <v>99.15290430889759</v>
      </c>
      <c r="M37" s="62">
        <v>12.5</v>
      </c>
      <c r="N37" s="59">
        <v>7.46</v>
      </c>
      <c r="O37" s="54">
        <f t="shared" si="3"/>
        <v>18.290804462675801</v>
      </c>
      <c r="P37" s="63" t="str">
        <f t="shared" ref="P37:P39" si="5">IF(L37&gt;O37,"Y","N")</f>
        <v>Y</v>
      </c>
      <c r="Q37" s="63"/>
      <c r="X37" s="1">
        <v>5</v>
      </c>
    </row>
    <row r="38" spans="1:24" ht="20.100000000000001" customHeight="1" x14ac:dyDescent="0.2">
      <c r="A38" s="56">
        <v>30</v>
      </c>
      <c r="B38" s="129" t="s">
        <v>56</v>
      </c>
      <c r="C38" s="128" t="s">
        <v>56</v>
      </c>
      <c r="D38" s="128" t="s">
        <v>56</v>
      </c>
      <c r="E38" s="58">
        <v>0.03</v>
      </c>
      <c r="F38" s="58">
        <v>0.03</v>
      </c>
      <c r="G38" s="59">
        <v>0.03</v>
      </c>
      <c r="H38" s="65">
        <v>0.03</v>
      </c>
      <c r="I38" s="60">
        <v>1793</v>
      </c>
      <c r="J38" s="57">
        <v>0.6</v>
      </c>
      <c r="K38" s="61">
        <f t="shared" ref="K38:K39" si="6">(1000/((I38/448.8)/(X38*8))/60)*0.94</f>
        <v>156.85889570552146</v>
      </c>
      <c r="L38" s="52">
        <f t="shared" si="4"/>
        <v>94.11533742331288</v>
      </c>
      <c r="M38" s="62">
        <v>12.6</v>
      </c>
      <c r="N38" s="59">
        <v>7.46</v>
      </c>
      <c r="O38" s="54">
        <f t="shared" si="3"/>
        <v>18.107894603413477</v>
      </c>
      <c r="P38" s="63" t="str">
        <f t="shared" si="5"/>
        <v>Y</v>
      </c>
      <c r="Q38" s="63"/>
      <c r="X38" s="1">
        <v>5</v>
      </c>
    </row>
    <row r="39" spans="1:24" s="3" customFormat="1" ht="20.100000000000001" customHeight="1" thickBot="1" x14ac:dyDescent="0.25">
      <c r="A39" s="72">
        <v>31</v>
      </c>
      <c r="B39" s="73"/>
      <c r="C39" s="74"/>
      <c r="D39" s="74"/>
      <c r="E39" s="74"/>
      <c r="F39" s="74"/>
      <c r="G39" s="75"/>
      <c r="H39" s="76"/>
      <c r="I39" s="77"/>
      <c r="J39" s="78"/>
      <c r="K39" s="79" t="e">
        <f t="shared" si="6"/>
        <v>#DIV/0!</v>
      </c>
      <c r="L39" s="80" t="e">
        <f t="shared" si="4"/>
        <v>#DIV/0!</v>
      </c>
      <c r="M39" s="81"/>
      <c r="N39" s="82"/>
      <c r="O39" s="54">
        <f t="shared" si="3"/>
        <v>4.1849582368066205</v>
      </c>
      <c r="P39" s="83" t="e">
        <f t="shared" si="5"/>
        <v>#DIV/0!</v>
      </c>
      <c r="Q39" s="83"/>
      <c r="X39" s="1">
        <v>5</v>
      </c>
    </row>
    <row r="40" spans="1:24" ht="6" customHeight="1" thickTop="1" x14ac:dyDescent="0.2">
      <c r="A40" s="84"/>
      <c r="B40" s="85"/>
      <c r="C40" s="85"/>
      <c r="D40" s="85"/>
      <c r="E40" s="85"/>
      <c r="F40" s="85"/>
      <c r="G40" s="85"/>
      <c r="H40" s="86"/>
      <c r="I40" s="87"/>
      <c r="J40" s="88"/>
      <c r="K40" s="85"/>
      <c r="L40" s="85"/>
      <c r="N40" s="2"/>
    </row>
    <row r="41" spans="1:24" x14ac:dyDescent="0.2">
      <c r="A41" s="89" t="s">
        <v>18</v>
      </c>
      <c r="B41" s="58">
        <f t="shared" ref="B41:O41" si="7">AVERAGE(B9:B39)</f>
        <v>2.8076923076923086E-2</v>
      </c>
      <c r="C41" s="58">
        <f t="shared" si="7"/>
        <v>2.3E-2</v>
      </c>
      <c r="D41" s="58">
        <f t="shared" si="7"/>
        <v>2.6153846153846159E-2</v>
      </c>
      <c r="E41" s="58">
        <f t="shared" si="7"/>
        <v>2.6347826086956537E-2</v>
      </c>
      <c r="F41" s="58">
        <f t="shared" si="7"/>
        <v>2.3653846153846168E-2</v>
      </c>
      <c r="G41" s="58">
        <f t="shared" si="7"/>
        <v>2.350000000000001E-2</v>
      </c>
      <c r="H41" s="58">
        <f t="shared" si="7"/>
        <v>4.4551724137931042E-2</v>
      </c>
      <c r="I41" s="90">
        <f t="shared" si="7"/>
        <v>1776.4482758620691</v>
      </c>
      <c r="J41" s="57">
        <f t="shared" si="7"/>
        <v>0.6686206896551723</v>
      </c>
      <c r="K41" s="91" t="e">
        <f t="shared" si="7"/>
        <v>#DIV/0!</v>
      </c>
      <c r="L41" s="91" t="e">
        <f t="shared" si="7"/>
        <v>#DIV/0!</v>
      </c>
      <c r="M41" s="62">
        <f t="shared" si="7"/>
        <v>12.755172413793105</v>
      </c>
      <c r="N41" s="57">
        <f t="shared" si="7"/>
        <v>7.4479310344827603</v>
      </c>
      <c r="O41" s="62">
        <f t="shared" si="7"/>
        <v>17.627678820307231</v>
      </c>
      <c r="Q41" s="92"/>
    </row>
    <row r="42" spans="1:24" ht="13.5" thickBot="1" x14ac:dyDescent="0.25">
      <c r="A42" s="89" t="s">
        <v>22</v>
      </c>
      <c r="B42" s="93">
        <f t="shared" ref="B42:I42" si="8">MAX(B9:B39)</f>
        <v>7.0000000000000007E-2</v>
      </c>
      <c r="C42" s="93">
        <f t="shared" si="8"/>
        <v>0.03</v>
      </c>
      <c r="D42" s="93">
        <f t="shared" si="8"/>
        <v>0.03</v>
      </c>
      <c r="E42" s="93">
        <f t="shared" si="8"/>
        <v>0.03</v>
      </c>
      <c r="F42" s="58">
        <f t="shared" si="8"/>
        <v>0.03</v>
      </c>
      <c r="G42" s="58">
        <f t="shared" si="8"/>
        <v>0.03</v>
      </c>
      <c r="H42" s="58">
        <f t="shared" si="8"/>
        <v>0.19</v>
      </c>
      <c r="I42" s="90">
        <f t="shared" si="8"/>
        <v>1819</v>
      </c>
      <c r="J42" s="94"/>
      <c r="M42" s="1"/>
      <c r="O42" s="4"/>
    </row>
    <row r="43" spans="1:24" ht="18.75" customHeight="1" thickBot="1" x14ac:dyDescent="0.25">
      <c r="A43" s="122" t="s">
        <v>55</v>
      </c>
      <c r="B43" s="141" t="s">
        <v>35</v>
      </c>
      <c r="C43" s="142"/>
      <c r="D43" s="142"/>
      <c r="E43" s="143"/>
      <c r="J43" s="123">
        <f>MIN(J9:J39)</f>
        <v>0.6</v>
      </c>
      <c r="M43" s="1"/>
      <c r="O43" s="4"/>
    </row>
    <row r="44" spans="1:24" ht="18" customHeight="1" thickBot="1" x14ac:dyDescent="0.25">
      <c r="A44" s="151" t="s">
        <v>60</v>
      </c>
      <c r="B44" s="134"/>
      <c r="C44" s="134"/>
      <c r="D44" s="134"/>
      <c r="E44" s="134"/>
      <c r="F44" s="135"/>
      <c r="G44" s="153" t="s">
        <v>62</v>
      </c>
      <c r="H44" s="138"/>
      <c r="I44" s="138"/>
      <c r="J44" s="138"/>
      <c r="K44" s="139"/>
      <c r="L44" s="154" t="s">
        <v>63</v>
      </c>
      <c r="M44" s="95"/>
      <c r="N44" s="96"/>
      <c r="O44" s="155" t="s">
        <v>39</v>
      </c>
      <c r="P44" s="97"/>
      <c r="Q44" s="98"/>
    </row>
    <row r="45" spans="1:24" ht="18" customHeight="1" thickBot="1" x14ac:dyDescent="0.25">
      <c r="A45" s="152" t="s">
        <v>61</v>
      </c>
      <c r="B45" s="136"/>
      <c r="C45" s="136"/>
      <c r="D45" s="136"/>
      <c r="E45" s="136"/>
      <c r="F45" s="137"/>
      <c r="L45" s="99"/>
      <c r="M45" s="100"/>
      <c r="O45" s="156" t="s">
        <v>64</v>
      </c>
      <c r="P45" s="101"/>
      <c r="Q45" s="102"/>
    </row>
    <row r="46" spans="1:24" ht="18" customHeight="1" x14ac:dyDescent="0.2">
      <c r="A46" s="103" t="s">
        <v>53</v>
      </c>
      <c r="F46" s="104"/>
    </row>
    <row r="47" spans="1:24" ht="23.25" customHeight="1" x14ac:dyDescent="0.2">
      <c r="A47" s="105" t="s">
        <v>40</v>
      </c>
      <c r="H47" s="1"/>
      <c r="I47" s="106" t="s">
        <v>34</v>
      </c>
      <c r="J47" s="124" t="s">
        <v>57</v>
      </c>
      <c r="K47" s="118"/>
      <c r="M47" s="107" t="s">
        <v>30</v>
      </c>
      <c r="N47" s="108"/>
      <c r="O47" s="109"/>
      <c r="P47" s="109"/>
      <c r="Q47" s="110"/>
    </row>
    <row r="48" spans="1:24" ht="19.5" customHeight="1" x14ac:dyDescent="0.3">
      <c r="A48" s="111" t="s">
        <v>48</v>
      </c>
      <c r="I48" s="106" t="s">
        <v>44</v>
      </c>
      <c r="J48" s="125" t="s">
        <v>58</v>
      </c>
      <c r="K48" s="119"/>
      <c r="M48" s="107" t="s">
        <v>21</v>
      </c>
      <c r="N48" s="150">
        <v>45476</v>
      </c>
      <c r="O48" s="112"/>
      <c r="P48" s="113"/>
      <c r="Q48" s="114"/>
    </row>
    <row r="49" spans="1:11" ht="18.75" customHeight="1" x14ac:dyDescent="0.2">
      <c r="A49" s="115" t="s">
        <v>54</v>
      </c>
      <c r="I49" s="106" t="s">
        <v>45</v>
      </c>
      <c r="J49" s="121" t="s">
        <v>59</v>
      </c>
      <c r="K49" s="120"/>
    </row>
    <row r="50" spans="1:11" ht="15.75" x14ac:dyDescent="0.25">
      <c r="A50" s="3"/>
      <c r="B50" s="116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2024-06-01T23:52:34Z</cp:lastPrinted>
  <dcterms:created xsi:type="dcterms:W3CDTF">1997-05-01T15:36:50Z</dcterms:created>
  <dcterms:modified xsi:type="dcterms:W3CDTF">2024-07-03T17:32:07Z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