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ocuments\"/>
    </mc:Choice>
  </mc:AlternateContent>
  <xr:revisionPtr revIDLastSave="0" documentId="8_{5F0C40C4-C14B-4907-98FA-A053C978B14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<sst xmlns="http://schemas.openxmlformats.org/spreadsheetml/2006/main" count="135" uniqueCount="66">
  <si>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</si>
  <si>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</si>
  <si>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</si>
  <si>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</si>
  <si>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</si>
  <si>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</si>
  <si>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</si>
  <si>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</si>
  <si>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</si>
  <si>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</si>
  <si>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</si>
  <si>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</si>
  <si>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</si>
  <si>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</si>
  <si>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</si>
  <si>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</si>
  <si>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</si>
  <si>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</si>
  <si>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</si>
  <si>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</si>
  <si>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</si>
  <si>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</si>
  <si>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</si>
  <si>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</si>
  <si>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</si>
  <si>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</si>
  <si>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</si>
  <si>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</si>
  <si>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</si>
  <si>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</si>
  <si>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</si>
  <si>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</si>
  <si>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</si>
  <si>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</si>
  <si>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</si>
  <si>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</si>
  <si>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</si>
  <si>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</si>
  <si>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</si>
  <si>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</si>
  <si>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</si>
  <si>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</si>
  <si>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</si>
  <si>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</si>
  <si>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</si>
  <si>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</si>
  <si>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</si>
  <si>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</si>
  <si>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</si>
  <si>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</si>
  <si>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</si>
  <si>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</si>
  <si>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</si>
  <si>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</si>
  <si>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</si>
  <si>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</si>
  <si>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</si>
  <si>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Jaegar Howatt</t>
  </si>
  <si>
    <t>T-448091</t>
  </si>
  <si>
    <t>541-570-7561</t>
  </si>
  <si>
    <t>9-3-2.24</t>
  </si>
  <si>
    <t xml:space="preserve">95% of 4 hr  turbidity readings &lt;/= 0.3 NTU?           Y </t>
  </si>
  <si>
    <t xml:space="preserve">All the 4 hr turbidity readings &lt;/= 1.0 NTU?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</si>
  <si>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</t>
    </r>
  </si>
  <si>
    <t>CT's met everyday?   Yes</t>
  </si>
  <si>
    <t xml:space="preserve">  &gt;/= 0.2 mg/L 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</si>
</sst>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0" fontId="1" fillId="0" borderId="0" xfId="0" applyFont="1"/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45</xdr:row>
      <xdr:rowOff>171450</xdr:rowOff>
    </xdr:from>
    <xdr:to>
      <xdr:col>14</xdr:col>
      <xdr:colOff>514350</xdr:colOff>
      <xdr:row>47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49F03-F2DA-4166-A88C-45FEED4D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10248900"/>
          <a:ext cx="11715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topLeftCell="A4" zoomScaleNormal="75" workbookViewId="0">
      <selection activeCell="S33" sqref="S33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4" t="s">
        <v>36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4" ht="18" x14ac:dyDescent="0.25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46">
        <v>45505</v>
      </c>
      <c r="L4" s="146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2" t="s">
        <v>0</v>
      </c>
      <c r="C6" s="142"/>
      <c r="D6" s="142"/>
      <c r="E6" s="142"/>
      <c r="F6" s="142"/>
      <c r="G6" s="142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3" t="s">
        <v>56</v>
      </c>
      <c r="C9" s="128" t="s">
        <v>56</v>
      </c>
      <c r="D9" s="128" t="s">
        <v>56</v>
      </c>
      <c r="E9" s="48">
        <v>0.03</v>
      </c>
      <c r="F9" s="128">
        <v>0.03</v>
      </c>
      <c r="G9" s="129">
        <v>0.04</v>
      </c>
      <c r="H9" s="50">
        <v>0.04</v>
      </c>
      <c r="I9" s="51">
        <v>1810</v>
      </c>
      <c r="J9" s="47">
        <v>0.67</v>
      </c>
      <c r="K9" s="52">
        <f t="shared" ref="K9:K37" si="0">(1000/((I9/448.8)/(X9*8))/60)*0.94</f>
        <v>155.38563535911601</v>
      </c>
      <c r="L9" s="53">
        <f t="shared" ref="L9:L36" si="1">J9*K9</f>
        <v>104.10837569060773</v>
      </c>
      <c r="M9" s="54">
        <v>13.9</v>
      </c>
      <c r="N9" s="49">
        <v>7.52</v>
      </c>
      <c r="O9" s="55">
        <f>IF(M9&lt;12.5,(0.353*$Q$4)*(12.006+EXP(2.46-0.073*M9+0.125*J9+0.389*N9)),(0.361*$Q$4)*(-2.261+EXP(2.69-0.065*M9+0.111*J9+0.361*N9)))</f>
        <v>17.115786614079237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58">
        <v>0.03</v>
      </c>
      <c r="C10" s="59">
        <v>0.03</v>
      </c>
      <c r="D10" s="130">
        <v>0.03</v>
      </c>
      <c r="E10" s="130">
        <v>0.03</v>
      </c>
      <c r="F10" s="130">
        <v>0.03</v>
      </c>
      <c r="G10" s="130">
        <v>0.03</v>
      </c>
      <c r="H10" s="50">
        <v>0.04</v>
      </c>
      <c r="I10" s="61">
        <v>1780</v>
      </c>
      <c r="J10" s="58">
        <v>0.75</v>
      </c>
      <c r="K10" s="62">
        <f t="shared" si="0"/>
        <v>158.00449438202247</v>
      </c>
      <c r="L10" s="53">
        <f t="shared" si="1"/>
        <v>118.50337078651685</v>
      </c>
      <c r="M10" s="63">
        <v>13.3</v>
      </c>
      <c r="N10" s="60">
        <v>7.13</v>
      </c>
      <c r="O10" s="55">
        <f t="shared" ref="O10:O39" si="3">IF(M10&lt;12.5,(0.353*$Q$4)*(12.006+EXP(2.46-0.073*M10+0.125*J10+0.389*N10)),(0.361*$Q$4)*(-2.261+EXP(2.69-0.065*M10+0.111*J10+0.361*N10)))</f>
        <v>15.560987804381783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31">
        <v>0.03</v>
      </c>
      <c r="C11" s="130">
        <v>0.03</v>
      </c>
      <c r="D11" s="130" t="s">
        <v>56</v>
      </c>
      <c r="E11" s="59">
        <v>0.03</v>
      </c>
      <c r="F11" s="130">
        <v>0.03</v>
      </c>
      <c r="G11" s="132" t="s">
        <v>56</v>
      </c>
      <c r="H11" s="50">
        <v>0.1</v>
      </c>
      <c r="I11" s="61">
        <v>1759</v>
      </c>
      <c r="J11" s="58">
        <v>0.77</v>
      </c>
      <c r="K11" s="62">
        <f t="shared" si="0"/>
        <v>159.89084707220007</v>
      </c>
      <c r="L11" s="53">
        <f t="shared" si="1"/>
        <v>123.11595224559406</v>
      </c>
      <c r="M11" s="63">
        <v>14.5</v>
      </c>
      <c r="N11" s="60">
        <v>7.34</v>
      </c>
      <c r="O11" s="55">
        <f t="shared" si="3"/>
        <v>15.561466884517078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31" t="s">
        <v>56</v>
      </c>
      <c r="C12" s="130">
        <v>0.03</v>
      </c>
      <c r="D12" s="130">
        <v>0.03</v>
      </c>
      <c r="E12" s="59">
        <v>0.03</v>
      </c>
      <c r="F12" s="130" t="s">
        <v>56</v>
      </c>
      <c r="G12" s="132" t="s">
        <v>56</v>
      </c>
      <c r="H12" s="50">
        <v>0.03</v>
      </c>
      <c r="I12" s="61">
        <v>1800</v>
      </c>
      <c r="J12" s="58">
        <v>0.76</v>
      </c>
      <c r="K12" s="62">
        <f t="shared" si="0"/>
        <v>156.2488888888889</v>
      </c>
      <c r="L12" s="53">
        <f t="shared" si="1"/>
        <v>118.74915555555556</v>
      </c>
      <c r="M12" s="63">
        <v>13.2</v>
      </c>
      <c r="N12" s="60">
        <v>7.36</v>
      </c>
      <c r="O12" s="55">
        <f t="shared" si="3"/>
        <v>17.076052482931292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58">
        <v>0.03</v>
      </c>
      <c r="C13" s="59">
        <v>0.03</v>
      </c>
      <c r="D13" s="130">
        <v>0.03</v>
      </c>
      <c r="E13" s="59">
        <v>0.03</v>
      </c>
      <c r="F13" s="130" t="s">
        <v>56</v>
      </c>
      <c r="G13" s="132" t="s">
        <v>56</v>
      </c>
      <c r="H13" s="50">
        <v>0.03</v>
      </c>
      <c r="I13" s="61">
        <v>1773</v>
      </c>
      <c r="J13" s="58">
        <v>0.75</v>
      </c>
      <c r="K13" s="62">
        <f t="shared" si="0"/>
        <v>158.62831359278061</v>
      </c>
      <c r="L13" s="53">
        <f t="shared" si="1"/>
        <v>118.97123519458546</v>
      </c>
      <c r="M13" s="63">
        <v>13.4</v>
      </c>
      <c r="N13" s="60">
        <v>7.35</v>
      </c>
      <c r="O13" s="55">
        <f t="shared" si="3"/>
        <v>16.768961972250416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131" t="s">
        <v>56</v>
      </c>
      <c r="C14" s="130" t="s">
        <v>56</v>
      </c>
      <c r="D14" s="59">
        <v>0.03</v>
      </c>
      <c r="E14" s="59">
        <v>0.03</v>
      </c>
      <c r="F14" s="59">
        <v>0.03</v>
      </c>
      <c r="G14" s="132">
        <v>0.03</v>
      </c>
      <c r="H14" s="50">
        <v>0.03</v>
      </c>
      <c r="I14" s="61">
        <v>1802</v>
      </c>
      <c r="J14" s="58">
        <v>0.74</v>
      </c>
      <c r="K14" s="62">
        <f t="shared" si="0"/>
        <v>156.07547169811318</v>
      </c>
      <c r="L14" s="53">
        <f t="shared" si="1"/>
        <v>115.49584905660375</v>
      </c>
      <c r="M14" s="63">
        <v>13.4</v>
      </c>
      <c r="N14" s="60">
        <v>7.3</v>
      </c>
      <c r="O14" s="55">
        <f t="shared" si="3"/>
        <v>16.442982122995947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31">
        <v>0.03</v>
      </c>
      <c r="C15" s="130">
        <v>0.03</v>
      </c>
      <c r="D15" s="130">
        <v>0.03</v>
      </c>
      <c r="E15" s="59">
        <v>0.03</v>
      </c>
      <c r="F15" s="130" t="s">
        <v>56</v>
      </c>
      <c r="G15" s="132" t="s">
        <v>56</v>
      </c>
      <c r="H15" s="50">
        <v>0.03</v>
      </c>
      <c r="I15" s="61">
        <v>1803</v>
      </c>
      <c r="J15" s="58">
        <v>0.76</v>
      </c>
      <c r="K15" s="62">
        <f t="shared" si="0"/>
        <v>155.98890737659454</v>
      </c>
      <c r="L15" s="53">
        <f t="shared" si="1"/>
        <v>118.55156960621186</v>
      </c>
      <c r="M15" s="63">
        <v>13.6</v>
      </c>
      <c r="N15" s="60">
        <v>7.3</v>
      </c>
      <c r="O15" s="55">
        <f t="shared" si="3"/>
        <v>16.262302954935603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58">
        <v>0.03</v>
      </c>
      <c r="C16" s="130">
        <v>0.03</v>
      </c>
      <c r="D16" s="59">
        <v>0.03</v>
      </c>
      <c r="E16" s="130">
        <v>0.03</v>
      </c>
      <c r="F16" s="130" t="s">
        <v>56</v>
      </c>
      <c r="G16" s="60">
        <v>0.03</v>
      </c>
      <c r="H16" s="50">
        <v>0.04</v>
      </c>
      <c r="I16" s="61">
        <v>1780</v>
      </c>
      <c r="J16" s="58">
        <v>0.76</v>
      </c>
      <c r="K16" s="62">
        <f t="shared" si="0"/>
        <v>158.00449438202247</v>
      </c>
      <c r="L16" s="53">
        <f t="shared" si="1"/>
        <v>120.08341573033708</v>
      </c>
      <c r="M16" s="63">
        <v>14.5</v>
      </c>
      <c r="N16" s="60">
        <v>7.47</v>
      </c>
      <c r="O16" s="55">
        <f t="shared" si="3"/>
        <v>16.310215763543869</v>
      </c>
      <c r="P16" s="64" t="str">
        <f t="shared" si="2"/>
        <v>Y</v>
      </c>
      <c r="Q16" s="64"/>
      <c r="X16" s="1">
        <v>5</v>
      </c>
    </row>
    <row r="17" spans="1:24" ht="20.100000000000001" customHeight="1" x14ac:dyDescent="0.2">
      <c r="A17" s="57">
        <v>9</v>
      </c>
      <c r="B17" s="58">
        <v>0.03</v>
      </c>
      <c r="C17" s="59">
        <v>0.03</v>
      </c>
      <c r="D17" s="59">
        <v>0.03</v>
      </c>
      <c r="E17" s="59">
        <v>0.03</v>
      </c>
      <c r="F17" s="59">
        <v>0.03</v>
      </c>
      <c r="G17" s="60">
        <v>0.03</v>
      </c>
      <c r="H17" s="50">
        <v>0.03</v>
      </c>
      <c r="I17" s="61">
        <v>1779</v>
      </c>
      <c r="J17" s="58">
        <v>0.75</v>
      </c>
      <c r="K17" s="62">
        <f t="shared" si="0"/>
        <v>158.09331084879148</v>
      </c>
      <c r="L17" s="53">
        <f t="shared" si="1"/>
        <v>118.56998313659361</v>
      </c>
      <c r="M17" s="63">
        <v>13.9</v>
      </c>
      <c r="N17" s="60">
        <v>7.49</v>
      </c>
      <c r="O17" s="55">
        <f t="shared" si="3"/>
        <v>17.081648310370458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131" t="s">
        <v>56</v>
      </c>
      <c r="C18" s="130" t="s">
        <v>56</v>
      </c>
      <c r="D18" s="59">
        <v>0.03</v>
      </c>
      <c r="E18" s="59">
        <v>0.03</v>
      </c>
      <c r="F18" s="119">
        <v>0.03</v>
      </c>
      <c r="G18" s="60">
        <v>0.02</v>
      </c>
      <c r="H18" s="50">
        <v>0.03</v>
      </c>
      <c r="I18" s="61">
        <v>1775</v>
      </c>
      <c r="J18" s="58">
        <v>0.77</v>
      </c>
      <c r="K18" s="62">
        <f t="shared" si="0"/>
        <v>158.44957746478872</v>
      </c>
      <c r="L18" s="53">
        <f t="shared" si="1"/>
        <v>122.00617464788732</v>
      </c>
      <c r="M18" s="63">
        <v>13</v>
      </c>
      <c r="N18" s="60">
        <v>7.43</v>
      </c>
      <c r="O18" s="55">
        <f t="shared" si="3"/>
        <v>17.77831563001639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58">
        <v>0.03</v>
      </c>
      <c r="C19" s="130" t="s">
        <v>56</v>
      </c>
      <c r="D19" s="130" t="s">
        <v>56</v>
      </c>
      <c r="E19" s="59">
        <v>0.03</v>
      </c>
      <c r="F19" s="59">
        <v>0.03</v>
      </c>
      <c r="G19" s="60">
        <v>0.03</v>
      </c>
      <c r="H19" s="50">
        <v>0.03</v>
      </c>
      <c r="I19" s="61">
        <v>1775</v>
      </c>
      <c r="J19" s="58">
        <v>0.74</v>
      </c>
      <c r="K19" s="62">
        <f t="shared" si="0"/>
        <v>158.44957746478872</v>
      </c>
      <c r="L19" s="53">
        <f t="shared" si="1"/>
        <v>117.25268732394365</v>
      </c>
      <c r="M19" s="63">
        <v>13.3</v>
      </c>
      <c r="N19" s="60">
        <v>7.48</v>
      </c>
      <c r="O19" s="55">
        <f t="shared" si="3"/>
        <v>17.691591947840042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58">
        <v>0.03</v>
      </c>
      <c r="C20" s="130" t="s">
        <v>56</v>
      </c>
      <c r="D20" s="130" t="s">
        <v>56</v>
      </c>
      <c r="E20" s="59">
        <v>0.03</v>
      </c>
      <c r="F20" s="59">
        <v>0.03</v>
      </c>
      <c r="G20" s="60">
        <v>0.03</v>
      </c>
      <c r="H20" s="50">
        <v>0.04</v>
      </c>
      <c r="I20" s="61">
        <v>1768</v>
      </c>
      <c r="J20" s="58">
        <v>0.77</v>
      </c>
      <c r="K20" s="62">
        <f t="shared" si="0"/>
        <v>159.07692307692307</v>
      </c>
      <c r="L20" s="53">
        <f t="shared" si="1"/>
        <v>122.48923076923076</v>
      </c>
      <c r="M20" s="63">
        <v>13.9</v>
      </c>
      <c r="N20" s="60">
        <v>7.52</v>
      </c>
      <c r="O20" s="55">
        <f t="shared" si="3"/>
        <v>17.311385437207065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58">
        <v>0.03</v>
      </c>
      <c r="C21" s="130" t="s">
        <v>56</v>
      </c>
      <c r="D21" s="130" t="s">
        <v>56</v>
      </c>
      <c r="E21" s="59">
        <v>0.03</v>
      </c>
      <c r="F21" s="59">
        <v>0.03</v>
      </c>
      <c r="G21" s="60">
        <v>0.03</v>
      </c>
      <c r="H21" s="50">
        <v>0.03</v>
      </c>
      <c r="I21" s="61">
        <v>1763</v>
      </c>
      <c r="J21" s="58">
        <v>0.74</v>
      </c>
      <c r="K21" s="62">
        <f t="shared" si="0"/>
        <v>159.52807714123651</v>
      </c>
      <c r="L21" s="53">
        <f t="shared" si="1"/>
        <v>118.05077708451502</v>
      </c>
      <c r="M21" s="63">
        <v>13.6</v>
      </c>
      <c r="N21" s="60">
        <v>7.59</v>
      </c>
      <c r="O21" s="55">
        <f t="shared" si="3"/>
        <v>18.06110832010641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131" t="s">
        <v>56</v>
      </c>
      <c r="C22" s="130" t="s">
        <v>56</v>
      </c>
      <c r="D22" s="59">
        <v>0.03</v>
      </c>
      <c r="E22" s="59">
        <v>0.03</v>
      </c>
      <c r="F22" s="59">
        <v>0.03</v>
      </c>
      <c r="G22" s="60">
        <v>0.03</v>
      </c>
      <c r="H22" s="50">
        <v>0.05</v>
      </c>
      <c r="I22" s="61">
        <v>1771</v>
      </c>
      <c r="J22" s="58">
        <v>0.75</v>
      </c>
      <c r="K22" s="62">
        <f t="shared" si="0"/>
        <v>158.80745341614909</v>
      </c>
      <c r="L22" s="53">
        <f t="shared" si="1"/>
        <v>119.10559006211182</v>
      </c>
      <c r="M22" s="63">
        <v>12.4</v>
      </c>
      <c r="N22" s="60">
        <v>7.59</v>
      </c>
      <c r="O22" s="55">
        <f t="shared" si="3"/>
        <v>19.696663099537126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131" t="s">
        <v>56</v>
      </c>
      <c r="C23" s="130" t="s">
        <v>56</v>
      </c>
      <c r="D23" s="130" t="s">
        <v>56</v>
      </c>
      <c r="E23" s="59">
        <v>0.03</v>
      </c>
      <c r="F23" s="59">
        <v>0.03</v>
      </c>
      <c r="G23" s="60">
        <v>0.03</v>
      </c>
      <c r="H23" s="50">
        <v>0.03</v>
      </c>
      <c r="I23" s="61">
        <v>1761</v>
      </c>
      <c r="J23" s="58">
        <v>0.75</v>
      </c>
      <c r="K23" s="62">
        <f t="shared" si="0"/>
        <v>159.70925610448609</v>
      </c>
      <c r="L23" s="53">
        <f t="shared" si="1"/>
        <v>119.78194207836457</v>
      </c>
      <c r="M23" s="63">
        <v>13.6</v>
      </c>
      <c r="N23" s="60">
        <v>7.57</v>
      </c>
      <c r="O23" s="55">
        <f t="shared" si="3"/>
        <v>17.948605439413267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58">
        <v>0.03</v>
      </c>
      <c r="C24" s="130" t="s">
        <v>56</v>
      </c>
      <c r="D24" s="130" t="s">
        <v>56</v>
      </c>
      <c r="E24" s="59">
        <v>0.03</v>
      </c>
      <c r="F24" s="59">
        <v>0.02</v>
      </c>
      <c r="G24" s="60">
        <v>0.03</v>
      </c>
      <c r="H24" s="50">
        <v>0.04</v>
      </c>
      <c r="I24" s="61">
        <v>1760</v>
      </c>
      <c r="J24" s="58">
        <v>0.74</v>
      </c>
      <c r="K24" s="62">
        <f t="shared" si="0"/>
        <v>159.79999999999998</v>
      </c>
      <c r="L24" s="53">
        <f t="shared" si="1"/>
        <v>118.25199999999998</v>
      </c>
      <c r="M24" s="63">
        <v>13.6</v>
      </c>
      <c r="N24" s="60">
        <v>7.46</v>
      </c>
      <c r="O24" s="55">
        <f t="shared" si="3"/>
        <v>17.214371950199876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131" t="s">
        <v>56</v>
      </c>
      <c r="C25" s="130" t="s">
        <v>56</v>
      </c>
      <c r="D25" s="59">
        <v>0.03</v>
      </c>
      <c r="E25" s="59">
        <v>0.03</v>
      </c>
      <c r="F25" s="59">
        <v>0.03</v>
      </c>
      <c r="G25" s="60">
        <v>0.03</v>
      </c>
      <c r="H25" s="50">
        <v>0.03</v>
      </c>
      <c r="I25" s="61">
        <v>1760</v>
      </c>
      <c r="J25" s="58">
        <v>0.75</v>
      </c>
      <c r="K25" s="62">
        <f t="shared" si="0"/>
        <v>159.79999999999998</v>
      </c>
      <c r="L25" s="53">
        <f t="shared" si="1"/>
        <v>119.85</v>
      </c>
      <c r="M25" s="63">
        <v>14.2</v>
      </c>
      <c r="N25" s="60">
        <v>7.57</v>
      </c>
      <c r="O25" s="55">
        <f t="shared" si="3"/>
        <v>17.246474072329114</v>
      </c>
      <c r="P25" s="64" t="str">
        <f t="shared" si="2"/>
        <v>Y</v>
      </c>
      <c r="Q25" s="64"/>
      <c r="X25" s="1">
        <v>5</v>
      </c>
    </row>
    <row r="26" spans="1:24" ht="20.100000000000001" customHeight="1" x14ac:dyDescent="0.2">
      <c r="A26" s="57">
        <v>18</v>
      </c>
      <c r="B26" s="58">
        <v>0.03</v>
      </c>
      <c r="C26" s="130" t="s">
        <v>56</v>
      </c>
      <c r="D26" s="130" t="s">
        <v>56</v>
      </c>
      <c r="E26" s="59">
        <v>0.03</v>
      </c>
      <c r="F26" s="59">
        <v>0.03</v>
      </c>
      <c r="G26" s="60">
        <v>0.03</v>
      </c>
      <c r="H26" s="50">
        <v>0.04</v>
      </c>
      <c r="I26" s="61">
        <v>1767</v>
      </c>
      <c r="J26" s="58">
        <v>0.73</v>
      </c>
      <c r="K26" s="62">
        <f t="shared" si="0"/>
        <v>159.16694963214488</v>
      </c>
      <c r="L26" s="53">
        <f t="shared" si="1"/>
        <v>116.19187323146576</v>
      </c>
      <c r="M26" s="63">
        <v>14.2</v>
      </c>
      <c r="N26" s="60">
        <v>7.44</v>
      </c>
      <c r="O26" s="55">
        <f t="shared" si="3"/>
        <v>16.399730417202896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58">
        <v>0.03</v>
      </c>
      <c r="C27" s="131" t="s">
        <v>56</v>
      </c>
      <c r="D27" s="131" t="s">
        <v>56</v>
      </c>
      <c r="E27" s="58">
        <v>0.03</v>
      </c>
      <c r="F27" s="58">
        <v>0.03</v>
      </c>
      <c r="G27" s="65">
        <v>0.03</v>
      </c>
      <c r="H27" s="66">
        <v>0.03</v>
      </c>
      <c r="I27" s="61">
        <v>1768</v>
      </c>
      <c r="J27" s="58">
        <v>0.73</v>
      </c>
      <c r="K27" s="62">
        <f t="shared" si="0"/>
        <v>159.07692307692307</v>
      </c>
      <c r="L27" s="53">
        <f t="shared" si="1"/>
        <v>116.12615384615384</v>
      </c>
      <c r="M27" s="63">
        <v>14.5</v>
      </c>
      <c r="N27" s="58">
        <v>7.47</v>
      </c>
      <c r="O27" s="55">
        <f t="shared" si="3"/>
        <v>16.254636328205663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131" t="s">
        <v>56</v>
      </c>
      <c r="C28" s="130" t="s">
        <v>56</v>
      </c>
      <c r="D28" s="59">
        <v>0.03</v>
      </c>
      <c r="E28" s="59">
        <v>0.03</v>
      </c>
      <c r="F28" s="59">
        <v>0.03</v>
      </c>
      <c r="G28" s="60">
        <v>0.03</v>
      </c>
      <c r="H28" s="50">
        <v>0.03</v>
      </c>
      <c r="I28" s="61">
        <v>1780</v>
      </c>
      <c r="J28" s="58">
        <v>0.74</v>
      </c>
      <c r="K28" s="62">
        <f t="shared" si="0"/>
        <v>158.00449438202247</v>
      </c>
      <c r="L28" s="53">
        <f t="shared" si="1"/>
        <v>116.92332584269663</v>
      </c>
      <c r="M28" s="63">
        <v>14.3</v>
      </c>
      <c r="N28" s="60">
        <v>7.53</v>
      </c>
      <c r="O28" s="55">
        <f t="shared" si="3"/>
        <v>16.861450962106293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131" t="s">
        <v>56</v>
      </c>
      <c r="C29" s="130" t="s">
        <v>56</v>
      </c>
      <c r="D29" s="59">
        <v>0.03</v>
      </c>
      <c r="E29" s="59">
        <v>0.03</v>
      </c>
      <c r="F29" s="59">
        <v>0.03</v>
      </c>
      <c r="G29" s="60">
        <v>0.03</v>
      </c>
      <c r="H29" s="50">
        <v>0.05</v>
      </c>
      <c r="I29" s="61">
        <v>1805</v>
      </c>
      <c r="J29" s="58">
        <v>0.75</v>
      </c>
      <c r="K29" s="62">
        <f t="shared" si="0"/>
        <v>155.81606648199445</v>
      </c>
      <c r="L29" s="53">
        <f t="shared" si="1"/>
        <v>116.86204986149585</v>
      </c>
      <c r="M29" s="63">
        <v>14.6</v>
      </c>
      <c r="N29" s="60">
        <v>7.61</v>
      </c>
      <c r="O29" s="55">
        <f t="shared" si="3"/>
        <v>17.043562165145541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58">
        <v>0.03</v>
      </c>
      <c r="C30" s="130" t="s">
        <v>56</v>
      </c>
      <c r="D30" s="130" t="s">
        <v>56</v>
      </c>
      <c r="E30" s="130" t="s">
        <v>56</v>
      </c>
      <c r="F30" s="59">
        <v>0.02</v>
      </c>
      <c r="G30" s="60">
        <v>0.03</v>
      </c>
      <c r="H30" s="50">
        <v>0.04</v>
      </c>
      <c r="I30" s="61">
        <v>1770</v>
      </c>
      <c r="J30" s="58">
        <v>0.62</v>
      </c>
      <c r="K30" s="62">
        <f t="shared" si="0"/>
        <v>158.89717514124291</v>
      </c>
      <c r="L30" s="53">
        <f t="shared" si="1"/>
        <v>98.516248587570601</v>
      </c>
      <c r="M30" s="63">
        <v>14.5</v>
      </c>
      <c r="N30" s="60">
        <v>7.77</v>
      </c>
      <c r="O30" s="55">
        <f t="shared" si="3"/>
        <v>17.935209926734498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58">
        <v>0.03</v>
      </c>
      <c r="C31" s="59">
        <v>0.03</v>
      </c>
      <c r="D31" s="59">
        <v>0.03</v>
      </c>
      <c r="E31" s="59">
        <v>0.02</v>
      </c>
      <c r="F31" s="130" t="s">
        <v>56</v>
      </c>
      <c r="G31" s="60">
        <v>0.03</v>
      </c>
      <c r="H31" s="50">
        <v>7.0000000000000007E-2</v>
      </c>
      <c r="I31" s="61">
        <v>1736</v>
      </c>
      <c r="J31" s="58">
        <v>0.57999999999999996</v>
      </c>
      <c r="K31" s="62">
        <f t="shared" si="0"/>
        <v>162.00921658986172</v>
      </c>
      <c r="L31" s="53">
        <f t="shared" si="1"/>
        <v>93.965345622119798</v>
      </c>
      <c r="M31" s="63">
        <v>15.4</v>
      </c>
      <c r="N31" s="60">
        <v>7.55</v>
      </c>
      <c r="O31" s="55">
        <f t="shared" si="3"/>
        <v>15.501215828240882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131" t="s">
        <v>56</v>
      </c>
      <c r="C32" s="59">
        <v>0.03</v>
      </c>
      <c r="D32" s="59">
        <v>0.03</v>
      </c>
      <c r="E32" s="130" t="s">
        <v>56</v>
      </c>
      <c r="F32" s="130" t="s">
        <v>56</v>
      </c>
      <c r="G32" s="132" t="s">
        <v>56</v>
      </c>
      <c r="H32" s="50">
        <v>0.03</v>
      </c>
      <c r="I32" s="61">
        <v>1888</v>
      </c>
      <c r="J32" s="58">
        <v>0.81</v>
      </c>
      <c r="K32" s="62">
        <f t="shared" si="0"/>
        <v>148.96610169491524</v>
      </c>
      <c r="L32" s="53">
        <f t="shared" si="1"/>
        <v>120.66254237288135</v>
      </c>
      <c r="M32" s="63">
        <v>14.7</v>
      </c>
      <c r="N32" s="60">
        <v>7.54</v>
      </c>
      <c r="O32" s="55">
        <f t="shared" si="3"/>
        <v>16.610806647935863</v>
      </c>
      <c r="P32" s="64" t="str">
        <f t="shared" si="2"/>
        <v>Y</v>
      </c>
      <c r="Q32" s="64"/>
      <c r="X32" s="1">
        <v>5</v>
      </c>
    </row>
    <row r="33" spans="1:24" ht="20.100000000000001" customHeight="1" x14ac:dyDescent="0.2">
      <c r="A33" s="57">
        <v>25</v>
      </c>
      <c r="B33" s="67">
        <v>0.03</v>
      </c>
      <c r="C33" s="68">
        <v>0.03</v>
      </c>
      <c r="D33" s="68">
        <v>0.03</v>
      </c>
      <c r="E33" s="68">
        <v>0.03</v>
      </c>
      <c r="F33" s="130" t="s">
        <v>56</v>
      </c>
      <c r="G33" s="132" t="s">
        <v>56</v>
      </c>
      <c r="H33" s="70">
        <v>0.03</v>
      </c>
      <c r="I33" s="71">
        <v>1889</v>
      </c>
      <c r="J33" s="67">
        <v>0.82</v>
      </c>
      <c r="K33" s="62">
        <f t="shared" si="0"/>
        <v>148.88724192694545</v>
      </c>
      <c r="L33" s="53">
        <f t="shared" si="1"/>
        <v>122.08753838009527</v>
      </c>
      <c r="M33" s="72">
        <v>14.5</v>
      </c>
      <c r="N33" s="69">
        <v>7.44</v>
      </c>
      <c r="O33" s="55">
        <f t="shared" si="3"/>
        <v>16.240645497841381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58">
        <v>0.03</v>
      </c>
      <c r="C34" s="59">
        <v>0.03</v>
      </c>
      <c r="D34" s="59">
        <v>0.03</v>
      </c>
      <c r="E34" s="130" t="s">
        <v>56</v>
      </c>
      <c r="F34" s="130" t="s">
        <v>56</v>
      </c>
      <c r="G34" s="132" t="s">
        <v>56</v>
      </c>
      <c r="H34" s="50">
        <v>0.03</v>
      </c>
      <c r="I34" s="61">
        <v>1890</v>
      </c>
      <c r="J34" s="58">
        <v>0.8</v>
      </c>
      <c r="K34" s="62">
        <f t="shared" si="0"/>
        <v>148.80846560846561</v>
      </c>
      <c r="L34" s="53">
        <f t="shared" si="1"/>
        <v>119.0467724867725</v>
      </c>
      <c r="M34" s="63">
        <v>13.6</v>
      </c>
      <c r="N34" s="60">
        <v>7.43</v>
      </c>
      <c r="O34" s="55">
        <f t="shared" si="3"/>
        <v>17.141039203424185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58">
        <v>0.03</v>
      </c>
      <c r="C35" s="59">
        <v>0.03</v>
      </c>
      <c r="D35" s="130">
        <v>0.03</v>
      </c>
      <c r="E35" s="130" t="s">
        <v>56</v>
      </c>
      <c r="F35" s="130" t="s">
        <v>56</v>
      </c>
      <c r="G35" s="132" t="s">
        <v>56</v>
      </c>
      <c r="H35" s="50">
        <v>0.04</v>
      </c>
      <c r="I35" s="61">
        <v>1887</v>
      </c>
      <c r="J35" s="58">
        <v>0.78</v>
      </c>
      <c r="K35" s="62">
        <f t="shared" si="0"/>
        <v>149.04504504504507</v>
      </c>
      <c r="L35" s="53">
        <f t="shared" si="1"/>
        <v>116.25513513513516</v>
      </c>
      <c r="M35" s="63">
        <v>14.1</v>
      </c>
      <c r="N35" s="60">
        <v>7.43</v>
      </c>
      <c r="O35" s="55">
        <f t="shared" si="3"/>
        <v>16.542188923790192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58">
        <v>0.03</v>
      </c>
      <c r="C36" s="59">
        <v>0.03</v>
      </c>
      <c r="D36" s="59">
        <v>0.03</v>
      </c>
      <c r="E36" s="130" t="s">
        <v>56</v>
      </c>
      <c r="F36" s="130" t="s">
        <v>56</v>
      </c>
      <c r="G36" s="132" t="s">
        <v>56</v>
      </c>
      <c r="H36" s="50">
        <v>0.03</v>
      </c>
      <c r="I36" s="61">
        <v>1886</v>
      </c>
      <c r="J36" s="58">
        <v>0.71</v>
      </c>
      <c r="K36" s="62">
        <f t="shared" si="0"/>
        <v>149.12407211028631</v>
      </c>
      <c r="L36" s="53">
        <f t="shared" si="1"/>
        <v>105.87809119830327</v>
      </c>
      <c r="M36" s="63">
        <v>12.7</v>
      </c>
      <c r="N36" s="60">
        <v>7.4</v>
      </c>
      <c r="O36" s="55">
        <f t="shared" si="3"/>
        <v>17.814907108654339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58">
        <v>0.03</v>
      </c>
      <c r="C37" s="59">
        <v>0.03</v>
      </c>
      <c r="D37" s="59">
        <v>0.03</v>
      </c>
      <c r="E37" s="130" t="s">
        <v>56</v>
      </c>
      <c r="F37" s="130" t="s">
        <v>56</v>
      </c>
      <c r="G37" s="132" t="s">
        <v>56</v>
      </c>
      <c r="H37" s="50">
        <v>0.03</v>
      </c>
      <c r="I37" s="61">
        <v>1883</v>
      </c>
      <c r="J37" s="58">
        <v>0.78</v>
      </c>
      <c r="K37" s="62">
        <f t="shared" si="0"/>
        <v>149.36165693043014</v>
      </c>
      <c r="L37" s="53">
        <f t="shared" ref="L37:L39" si="4">J37*K37</f>
        <v>116.50209240573551</v>
      </c>
      <c r="M37" s="63">
        <v>14.4</v>
      </c>
      <c r="N37" s="60">
        <v>7.4</v>
      </c>
      <c r="O37" s="55">
        <f t="shared" si="3"/>
        <v>16.03580448071375</v>
      </c>
      <c r="P37" s="64" t="str">
        <f t="shared" ref="P37:P39" si="5">IF(L37&gt;O37,"Y","N")</f>
        <v>Y</v>
      </c>
      <c r="Q37" s="64"/>
      <c r="X37" s="1">
        <v>5</v>
      </c>
    </row>
    <row r="38" spans="1:24" ht="20.100000000000001" customHeight="1" x14ac:dyDescent="0.2">
      <c r="A38" s="57">
        <v>30</v>
      </c>
      <c r="B38" s="131" t="s">
        <v>56</v>
      </c>
      <c r="C38" s="130" t="s">
        <v>56</v>
      </c>
      <c r="D38" s="59">
        <v>0.02</v>
      </c>
      <c r="E38" s="59">
        <v>0.03</v>
      </c>
      <c r="F38" s="59">
        <v>0.03</v>
      </c>
      <c r="G38" s="60">
        <v>0.03</v>
      </c>
      <c r="H38" s="66">
        <v>0.05</v>
      </c>
      <c r="I38" s="61">
        <v>1934</v>
      </c>
      <c r="J38" s="58">
        <v>0.59</v>
      </c>
      <c r="K38" s="62">
        <f t="shared" ref="K38:K39" si="6">(1000/((I38/448.8)/(X38*8))/60)*0.94</f>
        <v>145.42295760082729</v>
      </c>
      <c r="L38" s="53">
        <f t="shared" si="4"/>
        <v>85.799544984488094</v>
      </c>
      <c r="M38" s="63">
        <v>15</v>
      </c>
      <c r="N38" s="60">
        <v>7.43</v>
      </c>
      <c r="O38" s="55">
        <f t="shared" si="3"/>
        <v>15.245404599941514</v>
      </c>
      <c r="P38" s="64" t="str">
        <f t="shared" si="5"/>
        <v>Y</v>
      </c>
      <c r="Q38" s="64"/>
      <c r="X38" s="1">
        <v>5</v>
      </c>
    </row>
    <row r="39" spans="1:24" s="3" customFormat="1" ht="20.100000000000001" customHeight="1" thickBot="1" x14ac:dyDescent="0.25">
      <c r="A39" s="73">
        <v>31</v>
      </c>
      <c r="B39" s="74">
        <v>0.03</v>
      </c>
      <c r="C39" s="75">
        <v>0.03</v>
      </c>
      <c r="D39" s="75">
        <v>0.02</v>
      </c>
      <c r="E39" s="75">
        <v>0.03</v>
      </c>
      <c r="F39" s="75">
        <v>0.03</v>
      </c>
      <c r="G39" s="76">
        <v>0.03</v>
      </c>
      <c r="H39" s="77">
        <v>0.03</v>
      </c>
      <c r="I39" s="78">
        <v>1932</v>
      </c>
      <c r="J39" s="79">
        <v>0.8</v>
      </c>
      <c r="K39" s="80">
        <f t="shared" si="6"/>
        <v>145.57349896480329</v>
      </c>
      <c r="L39" s="81">
        <f t="shared" si="4"/>
        <v>116.45879917184264</v>
      </c>
      <c r="M39" s="82">
        <v>17.600000000000001</v>
      </c>
      <c r="N39" s="83">
        <v>7.24</v>
      </c>
      <c r="O39" s="55">
        <f t="shared" si="3"/>
        <v>12.226191535985013</v>
      </c>
      <c r="P39" s="84" t="str">
        <f t="shared" si="5"/>
        <v>Y</v>
      </c>
      <c r="Q39" s="84"/>
      <c r="X39" s="1">
        <v>5</v>
      </c>
    </row>
    <row r="40" spans="1:24" ht="6" customHeight="1" thickTop="1" x14ac:dyDescent="0.2">
      <c r="A40" s="85"/>
      <c r="B40" s="86"/>
      <c r="C40" s="86"/>
      <c r="D40" s="86"/>
      <c r="E40" s="86"/>
      <c r="F40" s="86"/>
      <c r="G40" s="86"/>
      <c r="H40" s="87"/>
      <c r="I40" s="88"/>
      <c r="J40" s="89"/>
      <c r="K40" s="86"/>
      <c r="L40" s="86"/>
      <c r="N40" s="2"/>
    </row>
    <row r="41" spans="1:24" x14ac:dyDescent="0.2">
      <c r="A41" s="90" t="s">
        <v>18</v>
      </c>
      <c r="B41" s="59">
        <f t="shared" ref="B41:O41" si="7">AVERAGE(B9:B39)</f>
        <v>3.0000000000000016E-2</v>
      </c>
      <c r="C41" s="59">
        <f t="shared" si="7"/>
        <v>3.0000000000000013E-2</v>
      </c>
      <c r="D41" s="59">
        <f t="shared" si="7"/>
        <v>2.9047619047619062E-2</v>
      </c>
      <c r="E41" s="59">
        <f t="shared" si="7"/>
        <v>2.9600000000000019E-2</v>
      </c>
      <c r="F41" s="59">
        <f t="shared" si="7"/>
        <v>2.9000000000000015E-2</v>
      </c>
      <c r="G41" s="59">
        <f t="shared" si="7"/>
        <v>3.0000000000000016E-2</v>
      </c>
      <c r="H41" s="59">
        <f t="shared" si="7"/>
        <v>3.8064516129032278E-2</v>
      </c>
      <c r="I41" s="91">
        <f t="shared" si="7"/>
        <v>1807.5483870967741</v>
      </c>
      <c r="J41" s="58">
        <f t="shared" si="7"/>
        <v>0.74064516129032276</v>
      </c>
      <c r="K41" s="92">
        <f t="shared" si="7"/>
        <v>155.74519656305841</v>
      </c>
      <c r="L41" s="92">
        <f t="shared" si="7"/>
        <v>115.29718780952955</v>
      </c>
      <c r="M41" s="63">
        <f t="shared" si="7"/>
        <v>14.045161290322582</v>
      </c>
      <c r="N41" s="58">
        <f t="shared" si="7"/>
        <v>7.4564516129032281</v>
      </c>
      <c r="O41" s="63">
        <f t="shared" si="7"/>
        <v>16.741345626857324</v>
      </c>
      <c r="Q41" s="93"/>
    </row>
    <row r="42" spans="1:24" ht="13.5" thickBot="1" x14ac:dyDescent="0.25">
      <c r="A42" s="90" t="s">
        <v>22</v>
      </c>
      <c r="B42" s="94">
        <f t="shared" ref="B42:I42" si="8">MAX(B9:B39)</f>
        <v>0.03</v>
      </c>
      <c r="C42" s="94">
        <f t="shared" si="8"/>
        <v>0.03</v>
      </c>
      <c r="D42" s="94">
        <f t="shared" si="8"/>
        <v>0.03</v>
      </c>
      <c r="E42" s="94">
        <f t="shared" si="8"/>
        <v>0.03</v>
      </c>
      <c r="F42" s="59">
        <f t="shared" si="8"/>
        <v>0.03</v>
      </c>
      <c r="G42" s="59">
        <f t="shared" si="8"/>
        <v>0.04</v>
      </c>
      <c r="H42" s="59">
        <f t="shared" si="8"/>
        <v>0.1</v>
      </c>
      <c r="I42" s="91">
        <f t="shared" si="8"/>
        <v>1934</v>
      </c>
      <c r="J42" s="95"/>
      <c r="M42" s="1"/>
      <c r="O42" s="4"/>
    </row>
    <row r="43" spans="1:24" ht="18.75" customHeight="1" thickBot="1" x14ac:dyDescent="0.25">
      <c r="A43" s="124" t="s">
        <v>55</v>
      </c>
      <c r="B43" s="143" t="s">
        <v>35</v>
      </c>
      <c r="C43" s="144"/>
      <c r="D43" s="144"/>
      <c r="E43" s="145"/>
      <c r="J43" s="125">
        <f>MIN(J9:J39)</f>
        <v>0.57999999999999996</v>
      </c>
      <c r="M43" s="1"/>
      <c r="O43" s="4"/>
    </row>
    <row r="44" spans="1:24" ht="18" customHeight="1" thickBot="1" x14ac:dyDescent="0.25">
      <c r="A44" s="148" t="s">
        <v>61</v>
      </c>
      <c r="B44" s="136"/>
      <c r="C44" s="136"/>
      <c r="D44" s="136"/>
      <c r="E44" s="136"/>
      <c r="F44" s="137"/>
      <c r="G44" s="150" t="s">
        <v>63</v>
      </c>
      <c r="H44" s="140"/>
      <c r="I44" s="140"/>
      <c r="J44" s="140"/>
      <c r="K44" s="141"/>
      <c r="L44" s="151" t="s">
        <v>64</v>
      </c>
      <c r="M44" s="96"/>
      <c r="N44" s="97"/>
      <c r="O44" s="98" t="s">
        <v>39</v>
      </c>
      <c r="P44" s="99"/>
      <c r="Q44" s="100"/>
    </row>
    <row r="45" spans="1:24" ht="18" customHeight="1" thickBot="1" x14ac:dyDescent="0.25">
      <c r="A45" s="149" t="s">
        <v>62</v>
      </c>
      <c r="B45" s="138"/>
      <c r="C45" s="138"/>
      <c r="D45" s="138"/>
      <c r="E45" s="138"/>
      <c r="F45" s="139"/>
      <c r="L45" s="101"/>
      <c r="M45" s="102"/>
      <c r="O45" s="152" t="s">
        <v>65</v>
      </c>
      <c r="P45" s="103"/>
      <c r="Q45" s="104"/>
    </row>
    <row r="46" spans="1:24" ht="18" customHeight="1" x14ac:dyDescent="0.2">
      <c r="A46" s="105" t="s">
        <v>53</v>
      </c>
      <c r="F46" s="106"/>
    </row>
    <row r="47" spans="1:24" ht="23.25" customHeight="1" x14ac:dyDescent="0.2">
      <c r="A47" s="107" t="s">
        <v>40</v>
      </c>
      <c r="H47" s="1"/>
      <c r="I47" s="108" t="s">
        <v>34</v>
      </c>
      <c r="J47" s="126" t="s">
        <v>57</v>
      </c>
      <c r="K47" s="120"/>
      <c r="M47" s="109" t="s">
        <v>30</v>
      </c>
      <c r="N47" s="110"/>
      <c r="O47" s="111"/>
      <c r="P47" s="111"/>
      <c r="Q47" s="112"/>
    </row>
    <row r="48" spans="1:24" ht="19.5" customHeight="1" x14ac:dyDescent="0.3">
      <c r="A48" s="113" t="s">
        <v>48</v>
      </c>
      <c r="I48" s="108" t="s">
        <v>44</v>
      </c>
      <c r="J48" s="127" t="s">
        <v>58</v>
      </c>
      <c r="K48" s="121"/>
      <c r="M48" s="109" t="s">
        <v>21</v>
      </c>
      <c r="N48" s="147" t="s">
        <v>60</v>
      </c>
      <c r="O48" s="114"/>
      <c r="P48" s="115"/>
      <c r="Q48" s="116"/>
    </row>
    <row r="49" spans="1:14" ht="18.75" customHeight="1" x14ac:dyDescent="0.2">
      <c r="A49" s="117" t="s">
        <v>54</v>
      </c>
      <c r="I49" s="108" t="s">
        <v>45</v>
      </c>
      <c r="J49" s="123" t="s">
        <v>59</v>
      </c>
      <c r="K49" s="122"/>
      <c r="N49" s="114"/>
    </row>
    <row r="50" spans="1:14" ht="15.75" x14ac:dyDescent="0.25">
      <c r="A50" s="3"/>
      <c r="B50" s="118"/>
    </row>
    <row r="51" spans="1:14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60445739431446ACD24F1615404DA4" ma:contentTypeVersion="9" ma:contentTypeDescription="Create a new document." ma:contentTypeScope="" ma:versionID="9aab5115e2d43bb052bd739e51aef93a">
  <xsd:schema xmlns:xsd="http://www.w3.org/2001/XMLSchema" xmlns:xs="http://www.w3.org/2001/XMLSchema" xmlns:p="http://schemas.microsoft.com/office/2006/metadata/properties" xmlns:ns3="b60bb3d9-c6ff-49eb-81ef-e6f0e1687dca" xmlns:ns4="7a896e96-8d48-4e83-b510-0d5d427705c0" targetNamespace="http://schemas.microsoft.com/office/2006/metadata/properties" ma:root="true" ma:fieldsID="c7e5730b0d3dd391aa0209a4cd4fab89" ns3:_="" ns4:_="">
    <xsd:import namespace="b60bb3d9-c6ff-49eb-81ef-e6f0e1687dca"/>
    <xsd:import namespace="7a896e96-8d48-4e83-b510-0d5d427705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bb3d9-c6ff-49eb-81ef-e6f0e168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96e96-8d48-4e83-b510-0d5d42770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0bb3d9-c6ff-49eb-81ef-e6f0e1687dca" xsi:nil="true"/>
  </documentManagement>
</p:properties>
</file>

<file path=customXml/itemProps1.xml><?xml version="1.0" encoding="utf-8"?>
<ds:datastoreItem xmlns:ds="http://schemas.openxmlformats.org/officeDocument/2006/customXml" ds:itemID="{46A9A3C4-C959-491D-A486-F03CF993E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bb3d9-c6ff-49eb-81ef-e6f0e1687dca"/>
    <ds:schemaRef ds:uri="7a896e96-8d48-4e83-b510-0d5d42770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6E0D43-BFCA-469F-9431-62FD8FFCC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E928C-A151-4DFB-89A7-C4B76A8851F9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a896e96-8d48-4e83-b510-0d5d427705c0"/>
    <ds:schemaRef ds:uri="b60bb3d9-c6ff-49eb-81ef-e6f0e1687d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2024-08-01T18:53:23Z</cp:lastPrinted>
  <dcterms:created xsi:type="dcterms:W3CDTF">1997-05-01T15:36:50Z</dcterms:created>
  <dcterms:modified xsi:type="dcterms:W3CDTF">2024-09-03T20:53:55Z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  <property fmtid="{D5CDD505-2E9C-101B-9397-08002B2CF9AE}" pid="7" name="ContentTypeId">
    <vt:lpwstr>0x010100F760445739431446ACD24F1615404DA4</vt:lpwstr>
  </property>
</Properties>
</file>