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WTP Operator\Downloads\"/>
    </mc:Choice>
  </mc:AlternateContent>
  <xr:revisionPtr revIDLastSave="0" documentId="13_ncr:1_{A9CC6CA4-48E6-4439-B496-211855373D6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Sheet1!$A$1:$Q$51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O31" i="1" l="1"/>
  <c r="O32" i="1"/>
  <c r="O33" i="1"/>
  <c r="O34" i="1"/>
  <c r="O35" i="1"/>
  <c r="O36" i="1"/>
  <c r="O37" i="1"/>
  <c r="O38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9" i="1"/>
  <c r="K35" i="1" l="1"/>
  <c r="K36" i="1"/>
  <c r="K37" i="1"/>
  <c r="K21" i="1" l="1"/>
  <c r="L21" i="1" s="1"/>
  <c r="P21" i="1" l="1"/>
  <c r="K9" i="1"/>
  <c r="L9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L35" i="1"/>
  <c r="L36" i="1"/>
  <c r="L37" i="1"/>
  <c r="K38" i="1"/>
  <c r="L38" i="1" s="1"/>
  <c r="I41" i="1"/>
  <c r="J41" i="1"/>
  <c r="N41" i="1"/>
  <c r="M41" i="1"/>
  <c r="I42" i="1"/>
  <c r="G42" i="1"/>
  <c r="F42" i="1"/>
  <c r="E42" i="1"/>
  <c r="D42" i="1"/>
  <c r="G41" i="1"/>
  <c r="F41" i="1"/>
  <c r="E41" i="1"/>
  <c r="D41" i="1"/>
  <c r="C42" i="1"/>
  <c r="C41" i="1"/>
  <c r="B42" i="1"/>
  <c r="B41" i="1"/>
  <c r="H41" i="1"/>
  <c r="H42" i="1"/>
  <c r="P38" i="1" l="1"/>
  <c r="P37" i="1"/>
  <c r="P34" i="1"/>
  <c r="P36" i="1"/>
  <c r="P35" i="1"/>
  <c r="P33" i="1"/>
  <c r="P32" i="1"/>
  <c r="P31" i="1"/>
  <c r="P30" i="1"/>
  <c r="P29" i="1"/>
  <c r="P28" i="1"/>
  <c r="P27" i="1"/>
  <c r="P26" i="1"/>
  <c r="P25" i="1"/>
  <c r="P24" i="1"/>
  <c r="P23" i="1"/>
  <c r="P22" i="1"/>
  <c r="P20" i="1"/>
  <c r="P19" i="1"/>
  <c r="P18" i="1"/>
  <c r="P17" i="1"/>
  <c r="P16" i="1"/>
  <c r="P15" i="1"/>
  <c r="P14" i="1"/>
  <c r="P13" i="1"/>
  <c r="P12" i="1"/>
  <c r="P11" i="1"/>
  <c r="P9" i="1"/>
  <c r="O41" i="1"/>
  <c r="K41" i="1"/>
  <c r="L41" i="1"/>
</calcChain>
</file>

<file path=xl/sharedStrings.xml><?xml version="1.0" encoding="utf-8"?>
<sst xmlns="http://schemas.openxmlformats.org/spreadsheetml/2006/main" count="146" uniqueCount="65">
  <si>
    <t xml:space="preserve"> </t>
  </si>
  <si>
    <t>OHA - Drinking Water Program - Turbidity Monitoring Report Form            County:  Linn            Conventional Filtration</t>
  </si>
  <si>
    <t>Sweet Home, City of</t>
  </si>
  <si>
    <t>I.D. # OR4100851</t>
  </si>
  <si>
    <t>WTP: WTP-B</t>
  </si>
  <si>
    <t xml:space="preserve">Month of </t>
  </si>
  <si>
    <t xml:space="preserve">Required Log inactivation:  </t>
  </si>
  <si>
    <t>TURBIDITY</t>
  </si>
  <si>
    <t xml:space="preserve">Highest </t>
  </si>
  <si>
    <t>Peak Hourly</t>
  </si>
  <si>
    <t>Min.Cl2 Res.</t>
  </si>
  <si>
    <t xml:space="preserve">CONTACT </t>
  </si>
  <si>
    <t>ACTUAL</t>
  </si>
  <si>
    <t>TEMP</t>
  </si>
  <si>
    <t>REQ.</t>
  </si>
  <si>
    <t>CT</t>
  </si>
  <si>
    <r>
      <t xml:space="preserve">log </t>
    </r>
    <r>
      <rPr>
        <b/>
        <sz val="10"/>
        <rFont val="Arial"/>
        <family val="2"/>
      </rPr>
      <t>*</t>
    </r>
  </si>
  <si>
    <t>12AM</t>
  </si>
  <si>
    <t>4AM</t>
  </si>
  <si>
    <t>8AM</t>
  </si>
  <si>
    <t>NOON</t>
  </si>
  <si>
    <t>4PM</t>
  </si>
  <si>
    <t>8PM</t>
  </si>
  <si>
    <r>
      <t xml:space="preserve">Reading of Day </t>
    </r>
    <r>
      <rPr>
        <vertAlign val="superscript"/>
        <sz val="10"/>
        <rFont val="Arial"/>
        <family val="2"/>
      </rPr>
      <t>1</t>
    </r>
  </si>
  <si>
    <t>Demand Flow</t>
  </si>
  <si>
    <t>at 1st user</t>
  </si>
  <si>
    <t>TIME</t>
  </si>
  <si>
    <t>(CT)</t>
  </si>
  <si>
    <t>pH</t>
  </si>
  <si>
    <t>MET?</t>
  </si>
  <si>
    <t>inacti-</t>
  </si>
  <si>
    <t>DATE</t>
  </si>
  <si>
    <t>NTU</t>
  </si>
  <si>
    <t>(NTU)</t>
  </si>
  <si>
    <t>(gpm)</t>
  </si>
  <si>
    <r>
      <t>Mg/L (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>)</t>
    </r>
    <r>
      <rPr>
        <b/>
        <vertAlign val="superscript"/>
        <sz val="10"/>
        <rFont val="Arial"/>
        <family val="2"/>
      </rPr>
      <t>3</t>
    </r>
  </si>
  <si>
    <r>
      <t xml:space="preserve">MIN. </t>
    </r>
    <r>
      <rPr>
        <b/>
        <sz val="10"/>
        <rFont val="Arial"/>
        <family val="2"/>
      </rPr>
      <t>(T)</t>
    </r>
  </si>
  <si>
    <t>C X T</t>
  </si>
  <si>
    <r>
      <t>C</t>
    </r>
    <r>
      <rPr>
        <vertAlign val="superscript"/>
        <sz val="10"/>
        <rFont val="Arial"/>
        <family val="2"/>
      </rPr>
      <t>o</t>
    </r>
  </si>
  <si>
    <t>Formula</t>
  </si>
  <si>
    <t>Y / N</t>
  </si>
  <si>
    <t>vation</t>
  </si>
  <si>
    <t>NF</t>
  </si>
  <si>
    <t>AVG.</t>
  </si>
  <si>
    <t>MAX.</t>
  </si>
  <si>
    <t>MIN</t>
  </si>
  <si>
    <t>Conventional Filtration</t>
  </si>
  <si>
    <r>
      <t>All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entry point</t>
    </r>
  </si>
  <si>
    <r>
      <t>1</t>
    </r>
    <r>
      <rPr>
        <sz val="10"/>
        <rFont val="Arial"/>
        <family val="2"/>
      </rPr>
      <t xml:space="preserve">  Including continuous turbidity data, if applicable, for optimization recording purposes.  Compliance values in Columns "12am through 8pm" may not correspond to continuous readings maximum.</t>
    </r>
  </si>
  <si>
    <r>
      <t>2</t>
    </r>
    <r>
      <rPr>
        <sz val="10"/>
        <rFont val="Arial"/>
        <family val="2"/>
      </rPr>
      <t xml:space="preserve">    IFE = Individual Filter Effluent</t>
    </r>
  </si>
  <si>
    <t>Name (Printed):</t>
  </si>
  <si>
    <t xml:space="preserve">Signature:   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</si>
  <si>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If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at entry point &lt;0.2 mg/l,</t>
    </r>
    <r>
      <rPr>
        <b/>
        <sz val="10"/>
        <rFont val="Arial"/>
        <family val="2"/>
      </rPr>
      <t xml:space="preserve"> or </t>
    </r>
    <r>
      <rPr>
        <sz val="10"/>
        <rFont val="Arial"/>
        <family val="2"/>
      </rPr>
      <t>CT not met, notify DWP by end of next business day.</t>
    </r>
  </si>
  <si>
    <t>Operator Cert. #:</t>
  </si>
  <si>
    <t xml:space="preserve">Date:   </t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</si>
  <si>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 NF=No Flow</t>
    </r>
  </si>
  <si>
    <t xml:space="preserve">Phone #:  </t>
  </si>
  <si>
    <t>Jaegar Howatt</t>
  </si>
  <si>
    <t>T-448091</t>
  </si>
  <si>
    <t>541-570-7561</t>
  </si>
  <si>
    <t xml:space="preserve">95% of 4 hr  turbidity readings &lt;/= 0.3 NTU?           Y </t>
  </si>
  <si>
    <t xml:space="preserve">All the 4 hr turbidity readings &lt;/= 1.0 NTU?      Y </t>
  </si>
  <si>
    <r>
      <t xml:space="preserve"> All turbidity readings  &lt; IFE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triggers?         Y</t>
    </r>
  </si>
  <si>
    <t>CT's met everyday?   Yes</t>
  </si>
  <si>
    <t xml:space="preserve">  &gt;/= 0.2 mg/L  Yes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</si>
</sst>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"/>
    <numFmt numFmtId="165" formatCode="0.0"/>
    <numFmt numFmtId="166" formatCode="[$-409]mmmm\-yy;@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0" applyNumberFormat="1" applyFont="1"/>
    <xf numFmtId="0" fontId="8" fillId="0" borderId="36" xfId="0" applyFont="1" applyBorder="1"/>
    <xf numFmtId="0" fontId="8" fillId="0" borderId="30" xfId="0" applyFont="1" applyBorder="1"/>
    <xf numFmtId="0" fontId="8" fillId="0" borderId="30" xfId="0" applyFont="1" applyBorder="1" applyAlignment="1">
      <alignment horizontal="right"/>
    </xf>
    <xf numFmtId="0" fontId="6" fillId="0" borderId="30" xfId="0" applyFont="1" applyBorder="1"/>
    <xf numFmtId="0" fontId="6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0" fontId="6" fillId="0" borderId="38" xfId="0" applyFont="1" applyBorder="1" applyAlignment="1">
      <alignment horizontal="center"/>
    </xf>
    <xf numFmtId="0" fontId="7" fillId="2" borderId="0" xfId="0" applyFont="1" applyFill="1"/>
    <xf numFmtId="0" fontId="10" fillId="0" borderId="22" xfId="0" applyFont="1" applyBorder="1" applyAlignment="1">
      <alignment horizontal="center"/>
    </xf>
    <xf numFmtId="1" fontId="11" fillId="0" borderId="43" xfId="0" applyNumberFormat="1" applyFont="1" applyBorder="1" applyAlignment="1">
      <alignment horizontal="center"/>
    </xf>
    <xf numFmtId="165" fontId="12" fillId="0" borderId="15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right"/>
    </xf>
    <xf numFmtId="0" fontId="9" fillId="0" borderId="0" xfId="0" applyFont="1"/>
    <xf numFmtId="165" fontId="9" fillId="0" borderId="17" xfId="0" applyNumberFormat="1" applyFont="1" applyBorder="1"/>
    <xf numFmtId="0" fontId="9" fillId="0" borderId="17" xfId="0" applyFont="1" applyBorder="1"/>
    <xf numFmtId="0" fontId="9" fillId="0" borderId="18" xfId="0" applyFont="1" applyBorder="1"/>
    <xf numFmtId="0" fontId="6" fillId="0" borderId="0" xfId="0" applyFont="1"/>
    <xf numFmtId="2" fontId="0" fillId="0" borderId="1" xfId="0" applyNumberFormat="1" applyBorder="1" applyAlignment="1">
      <alignment horizontal="center"/>
    </xf>
    <xf numFmtId="0" fontId="9" fillId="0" borderId="17" xfId="0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17" xfId="0" applyFont="1" applyBorder="1" applyAlignment="1">
      <alignment horizontal="left"/>
    </xf>
    <xf numFmtId="1" fontId="9" fillId="0" borderId="18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1" fillId="0" borderId="30" xfId="0" applyFont="1" applyBorder="1"/>
    <xf numFmtId="165" fontId="1" fillId="0" borderId="30" xfId="0" applyNumberFormat="1" applyFont="1" applyBorder="1"/>
    <xf numFmtId="0" fontId="1" fillId="2" borderId="0" xfId="0" applyFont="1" applyFill="1"/>
    <xf numFmtId="2" fontId="1" fillId="2" borderId="0" xfId="0" applyNumberFormat="1" applyFont="1" applyFill="1"/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/>
    <xf numFmtId="0" fontId="1" fillId="0" borderId="21" xfId="0" applyFont="1" applyBorder="1"/>
    <xf numFmtId="2" fontId="1" fillId="0" borderId="24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65" fontId="1" fillId="0" borderId="21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1" fillId="0" borderId="28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165" fontId="1" fillId="0" borderId="22" xfId="0" applyNumberFormat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1" fillId="0" borderId="4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2" fontId="1" fillId="0" borderId="17" xfId="0" applyNumberFormat="1" applyFont="1" applyBorder="1"/>
    <xf numFmtId="3" fontId="1" fillId="0" borderId="10" xfId="0" applyNumberFormat="1" applyFont="1" applyBorder="1"/>
    <xf numFmtId="2" fontId="1" fillId="0" borderId="10" xfId="0" applyNumberFormat="1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19" xfId="0" applyNumberFormat="1" applyFont="1" applyBorder="1"/>
    <xf numFmtId="2" fontId="1" fillId="0" borderId="0" xfId="0" applyNumberFormat="1" applyFont="1" applyAlignment="1">
      <alignment horizontal="center"/>
    </xf>
    <xf numFmtId="2" fontId="1" fillId="0" borderId="36" xfId="0" applyNumberFormat="1" applyFont="1" applyBorder="1" applyAlignment="1">
      <alignment vertical="center"/>
    </xf>
    <xf numFmtId="2" fontId="1" fillId="0" borderId="30" xfId="0" applyNumberFormat="1" applyFont="1" applyBorder="1" applyAlignment="1">
      <alignment vertical="center"/>
    </xf>
    <xf numFmtId="0" fontId="1" fillId="0" borderId="38" xfId="0" applyFont="1" applyBorder="1"/>
    <xf numFmtId="0" fontId="1" fillId="0" borderId="31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3" fillId="0" borderId="0" xfId="0" quotePrefix="1" applyFont="1"/>
    <xf numFmtId="0" fontId="1" fillId="0" borderId="0" xfId="0" applyFont="1" applyAlignment="1">
      <alignment vertical="center"/>
    </xf>
    <xf numFmtId="0" fontId="3" fillId="0" borderId="0" xfId="0" quotePrefix="1" applyFont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166" fontId="8" fillId="0" borderId="30" xfId="0" applyNumberFormat="1" applyFont="1" applyBorder="1" applyAlignment="1">
      <alignment horizontal="left"/>
    </xf>
    <xf numFmtId="14" fontId="1" fillId="0" borderId="18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46</xdr:row>
      <xdr:rowOff>0</xdr:rowOff>
    </xdr:from>
    <xdr:to>
      <xdr:col>15</xdr:col>
      <xdr:colOff>44824</xdr:colOff>
      <xdr:row>47</xdr:row>
      <xdr:rowOff>117114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BE3012-8392-2CA1-8F63-58A51F65D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42176" y="10230971"/>
          <a:ext cx="1479177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tabSelected="1" zoomScale="85" zoomScaleNormal="85" workbookViewId="0">
      <selection activeCell="M52" sqref="M52"/>
    </sheetView>
  </sheetViews>
  <sheetFormatPr defaultColWidth="9.28515625" defaultRowHeight="12.75" x14ac:dyDescent="0.2"/>
  <cols>
    <col min="1" max="1" width="10.5703125" style="1" customWidth="1"/>
    <col min="2" max="7" width="10.7109375" style="1" customWidth="1"/>
    <col min="8" max="8" width="15.7109375" style="2" customWidth="1"/>
    <col min="9" max="9" width="16.140625" style="1" customWidth="1"/>
    <col min="10" max="10" width="13.28515625" style="2" customWidth="1"/>
    <col min="11" max="11" width="12.7109375" style="1" customWidth="1"/>
    <col min="12" max="12" width="9.7109375" style="1" customWidth="1"/>
    <col min="13" max="13" width="10.7109375" style="4" customWidth="1"/>
    <col min="14" max="15" width="10.7109375" style="1" customWidth="1"/>
    <col min="16" max="16" width="9.7109375" style="1" customWidth="1"/>
    <col min="17" max="17" width="7.7109375" style="3" customWidth="1"/>
    <col min="18" max="16384" width="9.28515625" style="1"/>
  </cols>
  <sheetData>
    <row r="1" spans="1:24" ht="12.75" customHeight="1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43"/>
      <c r="S1" s="43"/>
      <c r="T1" s="43"/>
      <c r="U1" s="43"/>
      <c r="V1" s="43"/>
      <c r="W1" s="43"/>
      <c r="X1" s="43"/>
    </row>
    <row r="2" spans="1:24" ht="18" x14ac:dyDescent="0.25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43"/>
      <c r="S2" s="43"/>
      <c r="T2" s="43"/>
      <c r="U2" s="43"/>
      <c r="V2" s="43"/>
      <c r="W2" s="43"/>
      <c r="X2" s="43"/>
    </row>
    <row r="3" spans="1:24" ht="3.95" customHeight="1" thickBot="1" x14ac:dyDescent="0.25">
      <c r="A3" s="43"/>
      <c r="B3" s="43"/>
      <c r="C3" s="43"/>
      <c r="D3" s="43"/>
      <c r="E3" s="43"/>
      <c r="F3" s="43"/>
      <c r="G3" s="43"/>
      <c r="H3" s="44"/>
      <c r="I3" s="43"/>
      <c r="J3" s="44"/>
      <c r="K3" s="43"/>
      <c r="L3" s="45"/>
      <c r="M3" s="46"/>
      <c r="N3" s="43"/>
      <c r="O3" s="43"/>
      <c r="P3" s="43"/>
      <c r="Q3" s="45"/>
      <c r="R3" s="43"/>
      <c r="S3" s="43"/>
      <c r="T3" s="43"/>
      <c r="U3" s="43"/>
      <c r="V3" s="43"/>
      <c r="W3" s="43"/>
      <c r="X3" s="43"/>
    </row>
    <row r="4" spans="1:24" ht="18.75" thickBot="1" x14ac:dyDescent="0.3">
      <c r="A4" s="5" t="s">
        <v>2</v>
      </c>
      <c r="B4" s="47"/>
      <c r="C4" s="47"/>
      <c r="D4" s="47"/>
      <c r="E4" s="6" t="s">
        <v>3</v>
      </c>
      <c r="F4" s="47"/>
      <c r="G4" s="47"/>
      <c r="H4" s="6" t="s">
        <v>4</v>
      </c>
      <c r="I4" s="47"/>
      <c r="J4" s="7" t="s">
        <v>5</v>
      </c>
      <c r="K4" s="142">
        <v>45536</v>
      </c>
      <c r="L4" s="142"/>
      <c r="M4" s="48"/>
      <c r="N4" s="8"/>
      <c r="O4" s="9" t="s">
        <v>6</v>
      </c>
      <c r="P4" s="10"/>
      <c r="Q4" s="11">
        <v>0.5</v>
      </c>
      <c r="R4" s="43"/>
      <c r="S4" s="43"/>
      <c r="T4" s="43"/>
      <c r="U4" s="43"/>
      <c r="V4" s="43"/>
      <c r="W4" s="43"/>
      <c r="X4" s="43"/>
    </row>
    <row r="5" spans="1:24" s="12" customFormat="1" ht="3.95" customHeight="1" thickBot="1" x14ac:dyDescent="0.25">
      <c r="A5" s="49"/>
      <c r="B5" s="49"/>
      <c r="C5" s="49"/>
      <c r="D5" s="49"/>
      <c r="E5" s="49"/>
      <c r="F5" s="49"/>
      <c r="G5" s="49"/>
      <c r="H5" s="50"/>
      <c r="I5" s="49"/>
      <c r="J5" s="50"/>
      <c r="K5" s="49"/>
      <c r="L5" s="51"/>
      <c r="M5" s="52"/>
      <c r="N5" s="49"/>
      <c r="O5" s="51"/>
      <c r="P5" s="49"/>
      <c r="Q5" s="51"/>
      <c r="R5" s="49"/>
      <c r="S5" s="49"/>
      <c r="T5" s="49"/>
      <c r="U5" s="49"/>
      <c r="V5" s="49"/>
      <c r="W5" s="49"/>
      <c r="X5" s="49"/>
    </row>
    <row r="6" spans="1:24" ht="15" customHeight="1" x14ac:dyDescent="0.2">
      <c r="A6" s="53"/>
      <c r="B6" s="138" t="s">
        <v>7</v>
      </c>
      <c r="C6" s="138"/>
      <c r="D6" s="138"/>
      <c r="E6" s="138"/>
      <c r="F6" s="138"/>
      <c r="G6" s="138"/>
      <c r="H6" s="54" t="s">
        <v>8</v>
      </c>
      <c r="I6" s="55" t="s">
        <v>9</v>
      </c>
      <c r="J6" s="56" t="s">
        <v>10</v>
      </c>
      <c r="K6" s="57" t="s">
        <v>11</v>
      </c>
      <c r="L6" s="58" t="s">
        <v>12</v>
      </c>
      <c r="M6" s="59" t="s">
        <v>13</v>
      </c>
      <c r="N6" s="55"/>
      <c r="O6" s="55" t="s">
        <v>14</v>
      </c>
      <c r="P6" s="58" t="s">
        <v>15</v>
      </c>
      <c r="Q6" s="55" t="s">
        <v>16</v>
      </c>
      <c r="R6" s="43"/>
      <c r="S6" s="43"/>
      <c r="T6" s="43"/>
      <c r="U6" s="43"/>
      <c r="V6" s="43"/>
      <c r="W6" s="43"/>
      <c r="X6" s="43"/>
    </row>
    <row r="7" spans="1:24" ht="15" customHeight="1" thickBot="1" x14ac:dyDescent="0.25">
      <c r="A7" s="60"/>
      <c r="B7" s="61" t="s">
        <v>17</v>
      </c>
      <c r="C7" s="62" t="s">
        <v>18</v>
      </c>
      <c r="D7" s="62" t="s">
        <v>19</v>
      </c>
      <c r="E7" s="62" t="s">
        <v>20</v>
      </c>
      <c r="F7" s="62" t="s">
        <v>21</v>
      </c>
      <c r="G7" s="63" t="s">
        <v>22</v>
      </c>
      <c r="H7" s="64" t="s">
        <v>23</v>
      </c>
      <c r="I7" s="60" t="s">
        <v>24</v>
      </c>
      <c r="J7" s="65" t="s">
        <v>25</v>
      </c>
      <c r="K7" s="66" t="s">
        <v>26</v>
      </c>
      <c r="L7" s="67" t="s">
        <v>27</v>
      </c>
      <c r="M7" s="68"/>
      <c r="N7" s="60" t="s">
        <v>28</v>
      </c>
      <c r="O7" s="60" t="s">
        <v>15</v>
      </c>
      <c r="P7" s="45" t="s">
        <v>29</v>
      </c>
      <c r="Q7" s="60" t="s">
        <v>30</v>
      </c>
      <c r="R7" s="43"/>
      <c r="S7" s="43"/>
      <c r="T7" s="43"/>
      <c r="U7" s="43"/>
      <c r="V7" s="43"/>
      <c r="W7" s="43"/>
      <c r="X7" s="43"/>
    </row>
    <row r="8" spans="1:24" ht="15" customHeight="1" thickBot="1" x14ac:dyDescent="0.25">
      <c r="A8" s="69" t="s">
        <v>31</v>
      </c>
      <c r="B8" s="70" t="s">
        <v>32</v>
      </c>
      <c r="C8" s="71" t="s">
        <v>32</v>
      </c>
      <c r="D8" s="71" t="s">
        <v>32</v>
      </c>
      <c r="E8" s="71" t="s">
        <v>32</v>
      </c>
      <c r="F8" s="71" t="s">
        <v>32</v>
      </c>
      <c r="G8" s="72" t="s">
        <v>32</v>
      </c>
      <c r="H8" s="73" t="s">
        <v>33</v>
      </c>
      <c r="I8" s="13" t="s">
        <v>34</v>
      </c>
      <c r="J8" s="74" t="s">
        <v>35</v>
      </c>
      <c r="K8" s="75" t="s">
        <v>36</v>
      </c>
      <c r="L8" s="76" t="s">
        <v>37</v>
      </c>
      <c r="M8" s="77" t="s">
        <v>38</v>
      </c>
      <c r="N8" s="69"/>
      <c r="O8" s="78" t="s">
        <v>39</v>
      </c>
      <c r="P8" s="45" t="s">
        <v>40</v>
      </c>
      <c r="Q8" s="60" t="s">
        <v>41</v>
      </c>
      <c r="R8" s="43"/>
      <c r="S8" s="43"/>
      <c r="T8" s="43"/>
      <c r="U8" s="43"/>
      <c r="V8" s="43"/>
      <c r="W8" s="43"/>
      <c r="X8" s="43"/>
    </row>
    <row r="9" spans="1:24" ht="20.100000000000001" customHeight="1" x14ac:dyDescent="0.2">
      <c r="A9" s="79">
        <v>1</v>
      </c>
      <c r="B9" s="37">
        <v>0.03</v>
      </c>
      <c r="C9" s="32">
        <v>0.03</v>
      </c>
      <c r="D9" s="32">
        <v>0.03</v>
      </c>
      <c r="E9" s="32">
        <v>0.03</v>
      </c>
      <c r="F9" s="32">
        <v>0.03</v>
      </c>
      <c r="G9" s="33">
        <v>0.02</v>
      </c>
      <c r="H9" s="38">
        <v>0.03</v>
      </c>
      <c r="I9" s="80">
        <v>1912</v>
      </c>
      <c r="J9" s="37">
        <v>0.84</v>
      </c>
      <c r="K9" s="14">
        <f t="shared" ref="K9:K37" si="0">(1000/((I9/448.8)/(X9*8))/60)*0.94</f>
        <v>147.09623430962344</v>
      </c>
      <c r="L9" s="40">
        <f t="shared" ref="L9:L36" si="1">J9*K9</f>
        <v>123.56083682008368</v>
      </c>
      <c r="M9" s="81">
        <v>14.4</v>
      </c>
      <c r="N9" s="33">
        <v>7.53</v>
      </c>
      <c r="O9" s="15">
        <f>IF(M9&lt;12.5,(0.353*$Q$4)*(12.006+EXP(2.46-0.073*M9+0.125*J9+0.389*N9)),(0.361*$Q$4)*(-2.261+EXP(2.69-0.065*M9+0.111*J9+0.361*N9)))</f>
        <v>16.941073937273067</v>
      </c>
      <c r="P9" s="82" t="str">
        <f t="shared" ref="P9:P36" si="2">IF(L9&gt;O9,"Y","N")</f>
        <v>Y</v>
      </c>
      <c r="Q9" s="82"/>
      <c r="R9" s="43"/>
      <c r="S9" s="43"/>
      <c r="T9" s="43"/>
      <c r="U9" s="43"/>
      <c r="V9" s="43"/>
      <c r="W9" s="43"/>
      <c r="X9" s="43">
        <v>5</v>
      </c>
    </row>
    <row r="10" spans="1:24" ht="20.100000000000001" customHeight="1" x14ac:dyDescent="0.2">
      <c r="A10" s="83">
        <v>2</v>
      </c>
      <c r="B10" s="35" t="s">
        <v>42</v>
      </c>
      <c r="C10" s="34" t="s">
        <v>42</v>
      </c>
      <c r="D10" s="34" t="s">
        <v>42</v>
      </c>
      <c r="E10" s="34" t="s">
        <v>42</v>
      </c>
      <c r="F10" s="34" t="s">
        <v>42</v>
      </c>
      <c r="G10" s="34" t="s">
        <v>42</v>
      </c>
      <c r="H10" s="38" t="s">
        <v>42</v>
      </c>
      <c r="I10" s="39" t="s">
        <v>42</v>
      </c>
      <c r="J10" s="35" t="s">
        <v>42</v>
      </c>
      <c r="K10" s="16" t="s">
        <v>42</v>
      </c>
      <c r="L10" s="40" t="s">
        <v>42</v>
      </c>
      <c r="M10" s="41" t="s">
        <v>42</v>
      </c>
      <c r="N10" s="36" t="s">
        <v>42</v>
      </c>
      <c r="O10" s="15" t="s">
        <v>42</v>
      </c>
      <c r="P10" s="42" t="s">
        <v>42</v>
      </c>
      <c r="Q10" s="42"/>
      <c r="R10" s="43"/>
      <c r="S10" s="43"/>
      <c r="T10" s="43"/>
      <c r="U10" s="43"/>
      <c r="V10" s="43"/>
      <c r="W10" s="43"/>
      <c r="X10" s="43">
        <v>5</v>
      </c>
    </row>
    <row r="11" spans="1:24" ht="20.100000000000001" customHeight="1" x14ac:dyDescent="0.2">
      <c r="A11" s="83">
        <v>3</v>
      </c>
      <c r="B11" s="35" t="s">
        <v>42</v>
      </c>
      <c r="C11" s="34">
        <v>0.03</v>
      </c>
      <c r="D11" s="34">
        <v>0.03</v>
      </c>
      <c r="E11" s="34">
        <v>0.03</v>
      </c>
      <c r="F11" s="34">
        <v>0.03</v>
      </c>
      <c r="G11" s="36">
        <v>0.03</v>
      </c>
      <c r="H11" s="38">
        <v>0.04</v>
      </c>
      <c r="I11" s="39">
        <v>1939</v>
      </c>
      <c r="J11" s="35">
        <v>0.78</v>
      </c>
      <c r="K11" s="16">
        <f t="shared" si="0"/>
        <v>145.04796286745744</v>
      </c>
      <c r="L11" s="40">
        <f t="shared" si="1"/>
        <v>113.13741103661681</v>
      </c>
      <c r="M11" s="41">
        <v>15.3</v>
      </c>
      <c r="N11" s="36">
        <v>7.59</v>
      </c>
      <c r="O11" s="15">
        <f t="shared" ref="O11:O38" si="3">IF(M11&lt;12.5,(0.353*$Q$4)*(12.006+EXP(2.46-0.073*M11+0.125*J11+0.389*N11)),(0.361*$Q$4)*(-2.261+EXP(2.69-0.065*M11+0.111*J11+0.361*N11)))</f>
        <v>16.202563467173594</v>
      </c>
      <c r="P11" s="42" t="str">
        <f t="shared" si="2"/>
        <v>Y</v>
      </c>
      <c r="Q11" s="42"/>
      <c r="R11" s="43"/>
      <c r="S11" s="43"/>
      <c r="T11" s="43"/>
      <c r="U11" s="43"/>
      <c r="V11" s="43"/>
      <c r="W11" s="43"/>
      <c r="X11" s="43">
        <v>5</v>
      </c>
    </row>
    <row r="12" spans="1:24" ht="20.100000000000001" customHeight="1" x14ac:dyDescent="0.2">
      <c r="A12" s="83">
        <v>4</v>
      </c>
      <c r="B12" s="35">
        <v>2.8000000000000001E-2</v>
      </c>
      <c r="C12" s="34">
        <v>2.5999999999999999E-2</v>
      </c>
      <c r="D12" s="34">
        <v>2.5999999999999999E-2</v>
      </c>
      <c r="E12" s="34">
        <v>2.5999999999999999E-2</v>
      </c>
      <c r="F12" s="34">
        <v>2.4E-2</v>
      </c>
      <c r="G12" s="36">
        <v>2.3E-2</v>
      </c>
      <c r="H12" s="38">
        <v>6.4000000000000001E-2</v>
      </c>
      <c r="I12" s="39">
        <v>1892</v>
      </c>
      <c r="J12" s="35">
        <v>0.82</v>
      </c>
      <c r="K12" s="16">
        <f t="shared" si="0"/>
        <v>148.65116279069767</v>
      </c>
      <c r="L12" s="40">
        <f t="shared" si="1"/>
        <v>121.89395348837208</v>
      </c>
      <c r="M12" s="41">
        <v>15.9</v>
      </c>
      <c r="N12" s="36">
        <v>7.45</v>
      </c>
      <c r="O12" s="15">
        <f t="shared" si="3"/>
        <v>14.847471956510336</v>
      </c>
      <c r="P12" s="42" t="str">
        <f t="shared" si="2"/>
        <v>Y</v>
      </c>
      <c r="Q12" s="42"/>
      <c r="R12" s="43"/>
      <c r="S12" s="43"/>
      <c r="T12" s="43"/>
      <c r="U12" s="43"/>
      <c r="V12" s="43"/>
      <c r="W12" s="43"/>
      <c r="X12" s="43">
        <v>5</v>
      </c>
    </row>
    <row r="13" spans="1:24" ht="20.100000000000001" customHeight="1" x14ac:dyDescent="0.2">
      <c r="A13" s="83">
        <v>5</v>
      </c>
      <c r="B13" s="35">
        <v>2.1999999999999999E-2</v>
      </c>
      <c r="C13" s="34">
        <v>0.02</v>
      </c>
      <c r="D13" s="34">
        <v>0.02</v>
      </c>
      <c r="E13" s="34">
        <v>2.4E-2</v>
      </c>
      <c r="F13" s="34">
        <v>2.3E-2</v>
      </c>
      <c r="G13" s="36" t="s">
        <v>42</v>
      </c>
      <c r="H13" s="38">
        <v>2.4E-2</v>
      </c>
      <c r="I13" s="39">
        <v>1883</v>
      </c>
      <c r="J13" s="35">
        <v>0.8</v>
      </c>
      <c r="K13" s="16">
        <f t="shared" si="0"/>
        <v>149.36165693043014</v>
      </c>
      <c r="L13" s="40">
        <f t="shared" si="1"/>
        <v>119.48932554434413</v>
      </c>
      <c r="M13" s="41">
        <v>16.2</v>
      </c>
      <c r="N13" s="36">
        <v>7.57</v>
      </c>
      <c r="O13" s="15">
        <f t="shared" si="3"/>
        <v>15.180577122333714</v>
      </c>
      <c r="P13" s="42" t="str">
        <f t="shared" si="2"/>
        <v>Y</v>
      </c>
      <c r="Q13" s="42"/>
      <c r="R13" s="43"/>
      <c r="S13" s="43"/>
      <c r="T13" s="43"/>
      <c r="U13" s="43"/>
      <c r="V13" s="43"/>
      <c r="W13" s="43"/>
      <c r="X13" s="43">
        <v>5</v>
      </c>
    </row>
    <row r="14" spans="1:24" ht="20.100000000000001" customHeight="1" x14ac:dyDescent="0.2">
      <c r="A14" s="83">
        <v>6</v>
      </c>
      <c r="B14" s="35" t="s">
        <v>42</v>
      </c>
      <c r="C14" s="34">
        <v>2.5000000000000001E-2</v>
      </c>
      <c r="D14" s="34">
        <v>2.1999999999999999E-2</v>
      </c>
      <c r="E14" s="34">
        <v>2.1000000000000001E-2</v>
      </c>
      <c r="F14" s="34">
        <v>1.9E-2</v>
      </c>
      <c r="G14" s="36">
        <v>2.5000000000000001E-2</v>
      </c>
      <c r="H14" s="38">
        <v>4.3999999999999997E-2</v>
      </c>
      <c r="I14" s="39">
        <v>1878</v>
      </c>
      <c r="J14" s="35">
        <v>0.77</v>
      </c>
      <c r="K14" s="16">
        <f t="shared" si="0"/>
        <v>149.75931842385518</v>
      </c>
      <c r="L14" s="40">
        <f t="shared" si="1"/>
        <v>115.31467518636849</v>
      </c>
      <c r="M14" s="41">
        <v>14.8</v>
      </c>
      <c r="N14" s="36">
        <v>7.58</v>
      </c>
      <c r="O14" s="15">
        <f t="shared" si="3"/>
        <v>16.670477220541983</v>
      </c>
      <c r="P14" s="42" t="str">
        <f t="shared" si="2"/>
        <v>Y</v>
      </c>
      <c r="Q14" s="42"/>
      <c r="R14" s="43"/>
      <c r="S14" s="43"/>
      <c r="T14" s="43"/>
      <c r="U14" s="43"/>
      <c r="V14" s="43"/>
      <c r="W14" s="43"/>
      <c r="X14" s="43">
        <v>5</v>
      </c>
    </row>
    <row r="15" spans="1:24" ht="20.100000000000001" customHeight="1" x14ac:dyDescent="0.2">
      <c r="A15" s="83">
        <v>7</v>
      </c>
      <c r="B15" s="35" t="s">
        <v>42</v>
      </c>
      <c r="C15" s="34" t="s">
        <v>42</v>
      </c>
      <c r="D15" s="34" t="s">
        <v>42</v>
      </c>
      <c r="E15" s="34">
        <v>0.03</v>
      </c>
      <c r="F15" s="34">
        <v>0.02</v>
      </c>
      <c r="G15" s="36">
        <v>0.03</v>
      </c>
      <c r="H15" s="38">
        <v>0.03</v>
      </c>
      <c r="I15" s="39">
        <v>1899</v>
      </c>
      <c r="J15" s="35">
        <v>0.77</v>
      </c>
      <c r="K15" s="16">
        <f t="shared" si="0"/>
        <v>148.10321221695628</v>
      </c>
      <c r="L15" s="40">
        <f t="shared" si="1"/>
        <v>114.03947340705633</v>
      </c>
      <c r="M15" s="41">
        <v>15.9</v>
      </c>
      <c r="N15" s="36">
        <v>7.57</v>
      </c>
      <c r="O15" s="15">
        <f t="shared" si="3"/>
        <v>15.434695208943166</v>
      </c>
      <c r="P15" s="42" t="str">
        <f t="shared" si="2"/>
        <v>Y</v>
      </c>
      <c r="Q15" s="42"/>
      <c r="R15" s="43"/>
      <c r="S15" s="43"/>
      <c r="T15" s="43"/>
      <c r="U15" s="43"/>
      <c r="V15" s="43"/>
      <c r="W15" s="43"/>
      <c r="X15" s="43">
        <v>5</v>
      </c>
    </row>
    <row r="16" spans="1:24" ht="20.100000000000001" customHeight="1" x14ac:dyDescent="0.2">
      <c r="A16" s="83">
        <v>8</v>
      </c>
      <c r="B16" s="35">
        <v>2.1000000000000001E-2</v>
      </c>
      <c r="C16" s="34" t="s">
        <v>42</v>
      </c>
      <c r="D16" s="34" t="s">
        <v>42</v>
      </c>
      <c r="E16" s="34">
        <v>2.3E-2</v>
      </c>
      <c r="F16" s="34">
        <v>2.3E-2</v>
      </c>
      <c r="G16" s="36">
        <v>0.02</v>
      </c>
      <c r="H16" s="38">
        <v>2.7E-2</v>
      </c>
      <c r="I16" s="39">
        <v>1896</v>
      </c>
      <c r="J16" s="35">
        <v>0.78</v>
      </c>
      <c r="K16" s="16">
        <f t="shared" si="0"/>
        <v>148.33755274261603</v>
      </c>
      <c r="L16" s="40">
        <f t="shared" si="1"/>
        <v>115.70329113924051</v>
      </c>
      <c r="M16" s="41">
        <v>16.21</v>
      </c>
      <c r="N16" s="36">
        <v>7.52</v>
      </c>
      <c r="O16" s="15">
        <f t="shared" si="3"/>
        <v>14.857849280471038</v>
      </c>
      <c r="P16" s="42" t="str">
        <f t="shared" si="2"/>
        <v>Y</v>
      </c>
      <c r="Q16" s="42"/>
      <c r="R16" s="43"/>
      <c r="S16" s="43"/>
      <c r="T16" s="43"/>
      <c r="U16" s="43"/>
      <c r="V16" s="43"/>
      <c r="W16" s="43"/>
      <c r="X16" s="43">
        <v>5</v>
      </c>
    </row>
    <row r="17" spans="1:24" ht="20.100000000000001" customHeight="1" x14ac:dyDescent="0.2">
      <c r="A17" s="83">
        <v>9</v>
      </c>
      <c r="B17" s="35" t="s">
        <v>42</v>
      </c>
      <c r="C17" s="34" t="s">
        <v>42</v>
      </c>
      <c r="D17" s="34" t="s">
        <v>42</v>
      </c>
      <c r="E17" s="34">
        <v>2.3E-2</v>
      </c>
      <c r="F17" s="34">
        <v>2.1999999999999999E-2</v>
      </c>
      <c r="G17" s="36">
        <v>2.3E-2</v>
      </c>
      <c r="H17" s="38">
        <v>2.8000000000000001E-2</v>
      </c>
      <c r="I17" s="39">
        <v>1895</v>
      </c>
      <c r="J17" s="35">
        <v>0.78</v>
      </c>
      <c r="K17" s="16">
        <f t="shared" si="0"/>
        <v>148.41583113456463</v>
      </c>
      <c r="L17" s="40">
        <f t="shared" si="1"/>
        <v>115.76434828496042</v>
      </c>
      <c r="M17" s="41">
        <v>14.1</v>
      </c>
      <c r="N17" s="36">
        <v>7.55</v>
      </c>
      <c r="O17" s="15">
        <f t="shared" si="3"/>
        <v>17.292612722810023</v>
      </c>
      <c r="P17" s="42" t="str">
        <f t="shared" si="2"/>
        <v>Y</v>
      </c>
      <c r="Q17" s="42"/>
      <c r="R17" s="43"/>
      <c r="S17" s="43"/>
      <c r="T17" s="43"/>
      <c r="U17" s="43"/>
      <c r="V17" s="43"/>
      <c r="W17" s="43"/>
      <c r="X17" s="43">
        <v>5</v>
      </c>
    </row>
    <row r="18" spans="1:24" ht="20.100000000000001" customHeight="1" x14ac:dyDescent="0.2">
      <c r="A18" s="83">
        <v>10</v>
      </c>
      <c r="B18" s="35">
        <v>2.3E-2</v>
      </c>
      <c r="C18" s="34">
        <v>2.1999999999999999E-2</v>
      </c>
      <c r="D18" s="34">
        <v>2.1999999999999999E-2</v>
      </c>
      <c r="E18" s="34">
        <v>0.02</v>
      </c>
      <c r="F18" s="24" t="s">
        <v>42</v>
      </c>
      <c r="G18" s="36" t="s">
        <v>42</v>
      </c>
      <c r="H18" s="38">
        <v>2.3E-2</v>
      </c>
      <c r="I18" s="39">
        <v>1896</v>
      </c>
      <c r="J18" s="35">
        <v>0.81</v>
      </c>
      <c r="K18" s="16">
        <f t="shared" si="0"/>
        <v>148.33755274261603</v>
      </c>
      <c r="L18" s="40">
        <f t="shared" si="1"/>
        <v>120.15341772151899</v>
      </c>
      <c r="M18" s="41">
        <v>15.3</v>
      </c>
      <c r="N18" s="36">
        <v>7.56</v>
      </c>
      <c r="O18" s="15">
        <f t="shared" si="3"/>
        <v>16.078449421873721</v>
      </c>
      <c r="P18" s="42" t="str">
        <f t="shared" si="2"/>
        <v>Y</v>
      </c>
      <c r="Q18" s="42"/>
      <c r="R18" s="43"/>
      <c r="S18" s="43"/>
      <c r="T18" s="43"/>
      <c r="U18" s="43"/>
      <c r="V18" s="43"/>
      <c r="W18" s="43"/>
      <c r="X18" s="43">
        <v>5</v>
      </c>
    </row>
    <row r="19" spans="1:24" ht="20.100000000000001" customHeight="1" x14ac:dyDescent="0.2">
      <c r="A19" s="83">
        <v>11</v>
      </c>
      <c r="B19" s="35" t="s">
        <v>42</v>
      </c>
      <c r="C19" s="34" t="s">
        <v>42</v>
      </c>
      <c r="D19" s="34" t="s">
        <v>42</v>
      </c>
      <c r="E19" s="34" t="s">
        <v>42</v>
      </c>
      <c r="F19" s="34">
        <v>2.1000000000000001E-2</v>
      </c>
      <c r="G19" s="36">
        <v>2.3E-2</v>
      </c>
      <c r="H19" s="38">
        <v>2.5999999999999999E-2</v>
      </c>
      <c r="I19" s="39">
        <v>1913</v>
      </c>
      <c r="J19" s="35">
        <v>0.74</v>
      </c>
      <c r="K19" s="16">
        <f t="shared" si="0"/>
        <v>147.01934134866701</v>
      </c>
      <c r="L19" s="40">
        <f t="shared" si="1"/>
        <v>108.79431259801359</v>
      </c>
      <c r="M19" s="41">
        <v>14.6</v>
      </c>
      <c r="N19" s="36">
        <v>7.57</v>
      </c>
      <c r="O19" s="15">
        <f t="shared" si="3"/>
        <v>16.774287690160438</v>
      </c>
      <c r="P19" s="42" t="str">
        <f t="shared" si="2"/>
        <v>Y</v>
      </c>
      <c r="Q19" s="42"/>
      <c r="R19" s="43"/>
      <c r="S19" s="43"/>
      <c r="T19" s="43"/>
      <c r="U19" s="43"/>
      <c r="V19" s="43"/>
      <c r="W19" s="43"/>
      <c r="X19" s="43">
        <v>5</v>
      </c>
    </row>
    <row r="20" spans="1:24" ht="20.100000000000001" customHeight="1" x14ac:dyDescent="0.2">
      <c r="A20" s="83">
        <v>12</v>
      </c>
      <c r="B20" s="35">
        <v>2.1999999999999999E-2</v>
      </c>
      <c r="C20" s="34">
        <v>0.02</v>
      </c>
      <c r="D20" s="34">
        <v>0.02</v>
      </c>
      <c r="E20" s="34">
        <v>0.02</v>
      </c>
      <c r="F20" s="34">
        <v>0.14000000000000001</v>
      </c>
      <c r="G20" s="36">
        <v>0.17</v>
      </c>
      <c r="H20" s="38">
        <v>0.18</v>
      </c>
      <c r="I20" s="39">
        <v>1913</v>
      </c>
      <c r="J20" s="35">
        <v>0.74</v>
      </c>
      <c r="K20" s="16">
        <f t="shared" si="0"/>
        <v>147.01934134866701</v>
      </c>
      <c r="L20" s="40">
        <f t="shared" si="1"/>
        <v>108.79431259801359</v>
      </c>
      <c r="M20" s="41">
        <v>14.8</v>
      </c>
      <c r="N20" s="36">
        <v>7.58</v>
      </c>
      <c r="O20" s="15">
        <f t="shared" si="3"/>
        <v>16.613700109788297</v>
      </c>
      <c r="P20" s="42" t="str">
        <f t="shared" si="2"/>
        <v>Y</v>
      </c>
      <c r="Q20" s="42"/>
      <c r="R20" s="43"/>
      <c r="S20" s="43"/>
      <c r="T20" s="43"/>
      <c r="U20" s="43"/>
      <c r="V20" s="43"/>
      <c r="W20" s="43"/>
      <c r="X20" s="43">
        <v>5</v>
      </c>
    </row>
    <row r="21" spans="1:24" ht="20.100000000000001" customHeight="1" x14ac:dyDescent="0.2">
      <c r="A21" s="83">
        <v>13</v>
      </c>
      <c r="B21" s="35">
        <v>0.05</v>
      </c>
      <c r="C21" s="34">
        <v>0.05</v>
      </c>
      <c r="D21" s="34">
        <v>0.18</v>
      </c>
      <c r="E21" s="34" t="s">
        <v>42</v>
      </c>
      <c r="F21" s="34" t="s">
        <v>42</v>
      </c>
      <c r="G21" s="36">
        <v>0.02</v>
      </c>
      <c r="H21" s="38">
        <v>0.18</v>
      </c>
      <c r="I21" s="39">
        <v>1883</v>
      </c>
      <c r="J21" s="35">
        <v>0.7</v>
      </c>
      <c r="K21" s="16">
        <f t="shared" si="0"/>
        <v>149.36165693043014</v>
      </c>
      <c r="L21" s="40">
        <f t="shared" si="1"/>
        <v>104.55315985130109</v>
      </c>
      <c r="M21" s="41">
        <v>15</v>
      </c>
      <c r="N21" s="36">
        <v>7.31</v>
      </c>
      <c r="O21" s="15">
        <f t="shared" si="3"/>
        <v>14.765920786922209</v>
      </c>
      <c r="P21" s="42" t="str">
        <f t="shared" si="2"/>
        <v>Y</v>
      </c>
      <c r="Q21" s="42"/>
      <c r="R21" s="43"/>
      <c r="S21" s="43"/>
      <c r="T21" s="43"/>
      <c r="U21" s="43"/>
      <c r="V21" s="43"/>
      <c r="W21" s="43"/>
      <c r="X21" s="43">
        <v>5</v>
      </c>
    </row>
    <row r="22" spans="1:24" ht="20.100000000000001" customHeight="1" x14ac:dyDescent="0.2">
      <c r="A22" s="83">
        <v>14</v>
      </c>
      <c r="B22" s="35">
        <v>0.02</v>
      </c>
      <c r="C22" s="34" t="s">
        <v>42</v>
      </c>
      <c r="D22" s="34" t="s">
        <v>42</v>
      </c>
      <c r="E22" s="34" t="s">
        <v>42</v>
      </c>
      <c r="F22" s="34">
        <v>0.02</v>
      </c>
      <c r="G22" s="36">
        <v>0.02</v>
      </c>
      <c r="H22" s="38">
        <v>0.03</v>
      </c>
      <c r="I22" s="39">
        <v>1868</v>
      </c>
      <c r="J22" s="35">
        <v>0.78</v>
      </c>
      <c r="K22" s="16">
        <f t="shared" si="0"/>
        <v>150.5610278372591</v>
      </c>
      <c r="L22" s="40">
        <f t="shared" si="1"/>
        <v>117.43760171306211</v>
      </c>
      <c r="M22" s="41">
        <v>15.2</v>
      </c>
      <c r="N22" s="36">
        <v>7.52</v>
      </c>
      <c r="O22" s="15">
        <f t="shared" si="3"/>
        <v>15.89368897226365</v>
      </c>
      <c r="P22" s="42" t="str">
        <f t="shared" si="2"/>
        <v>Y</v>
      </c>
      <c r="Q22" s="42"/>
      <c r="R22" s="43"/>
      <c r="S22" s="43"/>
      <c r="T22" s="43"/>
      <c r="U22" s="43"/>
      <c r="V22" s="43"/>
      <c r="W22" s="43"/>
      <c r="X22" s="43">
        <v>5</v>
      </c>
    </row>
    <row r="23" spans="1:24" ht="20.100000000000001" customHeight="1" x14ac:dyDescent="0.2">
      <c r="A23" s="83">
        <v>15</v>
      </c>
      <c r="B23" s="35">
        <v>2.3E-2</v>
      </c>
      <c r="C23" s="34" t="s">
        <v>42</v>
      </c>
      <c r="D23" s="34" t="s">
        <v>42</v>
      </c>
      <c r="E23" s="34">
        <v>2.3E-2</v>
      </c>
      <c r="F23" s="34">
        <v>2.5000000000000001E-2</v>
      </c>
      <c r="G23" s="36">
        <v>2.1999999999999999E-2</v>
      </c>
      <c r="H23" s="38">
        <v>3.4000000000000002E-2</v>
      </c>
      <c r="I23" s="39">
        <v>1869</v>
      </c>
      <c r="J23" s="35">
        <v>0.76</v>
      </c>
      <c r="K23" s="16">
        <f t="shared" si="0"/>
        <v>150.48047084002141</v>
      </c>
      <c r="L23" s="40">
        <f t="shared" si="1"/>
        <v>114.36515783841628</v>
      </c>
      <c r="M23" s="41">
        <v>14.4</v>
      </c>
      <c r="N23" s="36">
        <v>7.44</v>
      </c>
      <c r="O23" s="15">
        <f t="shared" si="3"/>
        <v>16.237981909974451</v>
      </c>
      <c r="P23" s="42" t="str">
        <f t="shared" si="2"/>
        <v>Y</v>
      </c>
      <c r="Q23" s="42"/>
      <c r="R23" s="43"/>
      <c r="S23" s="43"/>
      <c r="T23" s="43"/>
      <c r="U23" s="43"/>
      <c r="V23" s="43"/>
      <c r="W23" s="43"/>
      <c r="X23" s="43">
        <v>5</v>
      </c>
    </row>
    <row r="24" spans="1:24" ht="20.100000000000001" customHeight="1" x14ac:dyDescent="0.2">
      <c r="A24" s="83">
        <v>16</v>
      </c>
      <c r="B24" s="35" t="s">
        <v>42</v>
      </c>
      <c r="C24" s="34" t="s">
        <v>42</v>
      </c>
      <c r="D24" s="34">
        <v>2.3E-2</v>
      </c>
      <c r="E24" s="34">
        <v>2.1999999999999999E-2</v>
      </c>
      <c r="F24" s="34">
        <v>2.4E-2</v>
      </c>
      <c r="G24" s="36">
        <v>2.4E-2</v>
      </c>
      <c r="H24" s="38">
        <v>2.7E-2</v>
      </c>
      <c r="I24" s="39">
        <v>1890</v>
      </c>
      <c r="J24" s="35">
        <v>0.76</v>
      </c>
      <c r="K24" s="16">
        <f t="shared" si="0"/>
        <v>148.80846560846561</v>
      </c>
      <c r="L24" s="40">
        <f t="shared" si="1"/>
        <v>113.09443386243386</v>
      </c>
      <c r="M24" s="41">
        <v>14.4</v>
      </c>
      <c r="N24" s="36">
        <v>7.47</v>
      </c>
      <c r="O24" s="15">
        <f t="shared" si="3"/>
        <v>16.419238825356032</v>
      </c>
      <c r="P24" s="42" t="str">
        <f t="shared" si="2"/>
        <v>Y</v>
      </c>
      <c r="Q24" s="42"/>
      <c r="R24" s="43"/>
      <c r="S24" s="43"/>
      <c r="T24" s="43"/>
      <c r="U24" s="43"/>
      <c r="V24" s="43"/>
      <c r="W24" s="43"/>
      <c r="X24" s="43">
        <v>5</v>
      </c>
    </row>
    <row r="25" spans="1:24" ht="20.100000000000001" customHeight="1" x14ac:dyDescent="0.2">
      <c r="A25" s="83">
        <v>17</v>
      </c>
      <c r="B25" s="35">
        <v>2.4E-2</v>
      </c>
      <c r="C25" s="34" t="s">
        <v>42</v>
      </c>
      <c r="D25" s="34" t="s">
        <v>42</v>
      </c>
      <c r="E25" s="34">
        <v>2.1999999999999999E-2</v>
      </c>
      <c r="F25" s="34">
        <v>2.3E-2</v>
      </c>
      <c r="G25" s="36">
        <v>2.3E-2</v>
      </c>
      <c r="H25" s="38">
        <v>3.4000000000000002E-2</v>
      </c>
      <c r="I25" s="39">
        <v>1935</v>
      </c>
      <c r="J25" s="35">
        <v>0.78</v>
      </c>
      <c r="K25" s="16">
        <f t="shared" si="0"/>
        <v>145.34780361757106</v>
      </c>
      <c r="L25" s="40">
        <f t="shared" si="1"/>
        <v>113.37128682170543</v>
      </c>
      <c r="M25" s="41">
        <v>14.2</v>
      </c>
      <c r="N25" s="36">
        <v>7.53</v>
      </c>
      <c r="O25" s="15">
        <f t="shared" si="3"/>
        <v>17.05141718509179</v>
      </c>
      <c r="P25" s="42" t="str">
        <f t="shared" si="2"/>
        <v>Y</v>
      </c>
      <c r="Q25" s="42"/>
      <c r="R25" s="43"/>
      <c r="S25" s="43"/>
      <c r="T25" s="43"/>
      <c r="U25" s="43"/>
      <c r="V25" s="43"/>
      <c r="W25" s="43"/>
      <c r="X25" s="43">
        <v>5</v>
      </c>
    </row>
    <row r="26" spans="1:24" ht="20.100000000000001" customHeight="1" x14ac:dyDescent="0.2">
      <c r="A26" s="83">
        <v>18</v>
      </c>
      <c r="B26" s="35" t="s">
        <v>42</v>
      </c>
      <c r="C26" s="34" t="s">
        <v>42</v>
      </c>
      <c r="D26" s="34" t="s">
        <v>42</v>
      </c>
      <c r="E26" s="34">
        <v>2.1000000000000001E-2</v>
      </c>
      <c r="F26" s="34">
        <v>2.3E-2</v>
      </c>
      <c r="G26" s="36">
        <v>2.3E-2</v>
      </c>
      <c r="H26" s="38">
        <v>3.4000000000000002E-2</v>
      </c>
      <c r="I26" s="39">
        <v>1869</v>
      </c>
      <c r="J26" s="35">
        <v>0.78</v>
      </c>
      <c r="K26" s="16">
        <f t="shared" si="0"/>
        <v>150.48047084002141</v>
      </c>
      <c r="L26" s="40">
        <f t="shared" si="1"/>
        <v>117.37476725521671</v>
      </c>
      <c r="M26" s="41">
        <v>15.9</v>
      </c>
      <c r="N26" s="36">
        <v>7.5</v>
      </c>
      <c r="O26" s="15">
        <f t="shared" si="3"/>
        <v>15.056519777310053</v>
      </c>
      <c r="P26" s="42" t="str">
        <f t="shared" si="2"/>
        <v>Y</v>
      </c>
      <c r="Q26" s="42"/>
      <c r="R26" s="43"/>
      <c r="S26" s="43"/>
      <c r="T26" s="43"/>
      <c r="U26" s="43"/>
      <c r="V26" s="43"/>
      <c r="W26" s="43"/>
      <c r="X26" s="43">
        <v>5</v>
      </c>
    </row>
    <row r="27" spans="1:24" ht="20.100000000000001" customHeight="1" x14ac:dyDescent="0.2">
      <c r="A27" s="83">
        <v>19</v>
      </c>
      <c r="B27" s="35">
        <v>2.3E-2</v>
      </c>
      <c r="C27" s="35" t="s">
        <v>42</v>
      </c>
      <c r="D27" s="35" t="s">
        <v>42</v>
      </c>
      <c r="E27" s="35" t="s">
        <v>42</v>
      </c>
      <c r="F27" s="35">
        <v>2.4E-2</v>
      </c>
      <c r="G27" s="84">
        <v>2.3E-2</v>
      </c>
      <c r="H27" s="85">
        <v>3.4000000000000002E-2</v>
      </c>
      <c r="I27" s="39">
        <v>1896</v>
      </c>
      <c r="J27" s="35">
        <v>0.81</v>
      </c>
      <c r="K27" s="16">
        <f t="shared" si="0"/>
        <v>148.33755274261603</v>
      </c>
      <c r="L27" s="40">
        <f t="shared" si="1"/>
        <v>120.15341772151899</v>
      </c>
      <c r="M27" s="41">
        <v>14.4</v>
      </c>
      <c r="N27" s="35">
        <v>7.5</v>
      </c>
      <c r="O27" s="15">
        <f t="shared" si="3"/>
        <v>16.697140609422028</v>
      </c>
      <c r="P27" s="42" t="str">
        <f t="shared" si="2"/>
        <v>Y</v>
      </c>
      <c r="Q27" s="42"/>
      <c r="R27" s="43"/>
      <c r="S27" s="43"/>
      <c r="T27" s="43"/>
      <c r="U27" s="43"/>
      <c r="V27" s="43"/>
      <c r="W27" s="43"/>
      <c r="X27" s="43">
        <v>5</v>
      </c>
    </row>
    <row r="28" spans="1:24" ht="20.100000000000001" customHeight="1" x14ac:dyDescent="0.2">
      <c r="A28" s="83">
        <v>20</v>
      </c>
      <c r="B28" s="35">
        <v>0.02</v>
      </c>
      <c r="C28" s="34">
        <v>0.02</v>
      </c>
      <c r="D28" s="34" t="s">
        <v>42</v>
      </c>
      <c r="E28" s="34" t="s">
        <v>42</v>
      </c>
      <c r="F28" s="34">
        <v>0.02</v>
      </c>
      <c r="G28" s="36">
        <v>0.02</v>
      </c>
      <c r="H28" s="38">
        <v>0.03</v>
      </c>
      <c r="I28" s="39">
        <v>1894</v>
      </c>
      <c r="J28" s="35">
        <v>0.79</v>
      </c>
      <c r="K28" s="16">
        <f t="shared" si="0"/>
        <v>148.49419218585004</v>
      </c>
      <c r="L28" s="40">
        <f t="shared" si="1"/>
        <v>117.31041182682154</v>
      </c>
      <c r="M28" s="41">
        <v>13.7</v>
      </c>
      <c r="N28" s="36">
        <v>7.65</v>
      </c>
      <c r="O28" s="15">
        <f t="shared" si="3"/>
        <v>18.447594088321885</v>
      </c>
      <c r="P28" s="42" t="str">
        <f t="shared" si="2"/>
        <v>Y</v>
      </c>
      <c r="Q28" s="42"/>
      <c r="R28" s="43"/>
      <c r="S28" s="43"/>
      <c r="T28" s="43"/>
      <c r="U28" s="43"/>
      <c r="V28" s="43"/>
      <c r="W28" s="43"/>
      <c r="X28" s="43">
        <v>5</v>
      </c>
    </row>
    <row r="29" spans="1:24" ht="20.100000000000001" customHeight="1" x14ac:dyDescent="0.2">
      <c r="A29" s="83">
        <v>21</v>
      </c>
      <c r="B29" s="35">
        <v>0.02</v>
      </c>
      <c r="C29" s="34">
        <v>0.02</v>
      </c>
      <c r="D29" s="34" t="s">
        <v>42</v>
      </c>
      <c r="E29" s="34">
        <v>0.02</v>
      </c>
      <c r="F29" s="34">
        <v>0.03</v>
      </c>
      <c r="G29" s="36" t="s">
        <v>42</v>
      </c>
      <c r="H29" s="38">
        <v>0.03</v>
      </c>
      <c r="I29" s="39">
        <v>1843</v>
      </c>
      <c r="J29" s="35">
        <v>0.76</v>
      </c>
      <c r="K29" s="16">
        <f t="shared" si="0"/>
        <v>152.60336408030383</v>
      </c>
      <c r="L29" s="40">
        <f t="shared" si="1"/>
        <v>115.97855670103091</v>
      </c>
      <c r="M29" s="41">
        <v>14</v>
      </c>
      <c r="N29" s="36">
        <v>7.75</v>
      </c>
      <c r="O29" s="15">
        <f t="shared" si="3"/>
        <v>18.699476834007115</v>
      </c>
      <c r="P29" s="42" t="str">
        <f t="shared" si="2"/>
        <v>Y</v>
      </c>
      <c r="Q29" s="42"/>
      <c r="R29" s="43"/>
      <c r="S29" s="43"/>
      <c r="T29" s="43"/>
      <c r="U29" s="43"/>
      <c r="V29" s="43"/>
      <c r="W29" s="43"/>
      <c r="X29" s="43">
        <v>5</v>
      </c>
    </row>
    <row r="30" spans="1:24" ht="20.100000000000001" customHeight="1" x14ac:dyDescent="0.2">
      <c r="A30" s="83">
        <v>22</v>
      </c>
      <c r="B30" s="35" t="s">
        <v>42</v>
      </c>
      <c r="C30" s="34" t="s">
        <v>42</v>
      </c>
      <c r="D30" s="34" t="s">
        <v>42</v>
      </c>
      <c r="E30" s="34">
        <v>0.03</v>
      </c>
      <c r="F30" s="34">
        <v>2.5999999999999999E-2</v>
      </c>
      <c r="G30" s="36">
        <v>2.1999999999999999E-2</v>
      </c>
      <c r="H30" s="38">
        <v>2.4E-2</v>
      </c>
      <c r="I30" s="39">
        <v>1862</v>
      </c>
      <c r="J30" s="35">
        <v>0.73</v>
      </c>
      <c r="K30" s="16">
        <f t="shared" si="0"/>
        <v>151.04618689581096</v>
      </c>
      <c r="L30" s="40">
        <f t="shared" si="1"/>
        <v>110.26371643394199</v>
      </c>
      <c r="M30" s="41">
        <v>16.100000000000001</v>
      </c>
      <c r="N30" s="36">
        <v>7.64</v>
      </c>
      <c r="O30" s="15">
        <f t="shared" si="3"/>
        <v>15.559231300177785</v>
      </c>
      <c r="P30" s="42" t="str">
        <f t="shared" si="2"/>
        <v>Y</v>
      </c>
      <c r="Q30" s="42"/>
      <c r="R30" s="43"/>
      <c r="S30" s="43"/>
      <c r="T30" s="43"/>
      <c r="U30" s="43"/>
      <c r="V30" s="43"/>
      <c r="W30" s="43"/>
      <c r="X30" s="43">
        <v>5</v>
      </c>
    </row>
    <row r="31" spans="1:24" ht="20.100000000000001" customHeight="1" x14ac:dyDescent="0.2">
      <c r="A31" s="83">
        <v>23</v>
      </c>
      <c r="B31" s="35">
        <v>2.3E-2</v>
      </c>
      <c r="C31" s="34">
        <v>2.7E-2</v>
      </c>
      <c r="D31" s="34">
        <v>2.4E-2</v>
      </c>
      <c r="E31" s="34" t="s">
        <v>42</v>
      </c>
      <c r="F31" s="34">
        <v>2.8000000000000001E-2</v>
      </c>
      <c r="G31" s="36">
        <v>2.5000000000000001E-2</v>
      </c>
      <c r="H31" s="38">
        <v>2.8000000000000001E-2</v>
      </c>
      <c r="I31" s="39">
        <v>1879</v>
      </c>
      <c r="J31" s="35">
        <v>0.78</v>
      </c>
      <c r="K31" s="16">
        <f t="shared" si="0"/>
        <v>149.67961681745609</v>
      </c>
      <c r="L31" s="40">
        <f t="shared" si="1"/>
        <v>116.75010111761576</v>
      </c>
      <c r="M31" s="41">
        <v>14.5</v>
      </c>
      <c r="N31" s="36">
        <v>7.6</v>
      </c>
      <c r="O31" s="15">
        <f t="shared" si="3"/>
        <v>17.152449858792661</v>
      </c>
      <c r="P31" s="42" t="str">
        <f t="shared" si="2"/>
        <v>Y</v>
      </c>
      <c r="Q31" s="42"/>
      <c r="R31" s="43"/>
      <c r="S31" s="43"/>
      <c r="T31" s="43"/>
      <c r="U31" s="43"/>
      <c r="V31" s="43"/>
      <c r="W31" s="43"/>
      <c r="X31" s="43">
        <v>5</v>
      </c>
    </row>
    <row r="32" spans="1:24" ht="20.100000000000001" customHeight="1" x14ac:dyDescent="0.2">
      <c r="A32" s="83">
        <v>24</v>
      </c>
      <c r="B32" s="35">
        <v>2.5000000000000001E-2</v>
      </c>
      <c r="C32" s="34" t="s">
        <v>42</v>
      </c>
      <c r="D32" s="34" t="s">
        <v>42</v>
      </c>
      <c r="E32" s="34" t="s">
        <v>42</v>
      </c>
      <c r="F32" s="34">
        <v>2.7E-2</v>
      </c>
      <c r="G32" s="36" t="s">
        <v>42</v>
      </c>
      <c r="H32" s="38">
        <v>3.2000000000000001E-2</v>
      </c>
      <c r="I32" s="39">
        <v>1877</v>
      </c>
      <c r="J32" s="35">
        <v>0.74</v>
      </c>
      <c r="K32" s="16">
        <f t="shared" si="0"/>
        <v>149.83910495471494</v>
      </c>
      <c r="L32" s="40">
        <f t="shared" si="1"/>
        <v>110.88093766648906</v>
      </c>
      <c r="M32" s="41">
        <v>14.9</v>
      </c>
      <c r="N32" s="36">
        <v>7.68</v>
      </c>
      <c r="O32" s="15">
        <f t="shared" si="3"/>
        <v>17.12507674121591</v>
      </c>
      <c r="P32" s="42" t="str">
        <f t="shared" si="2"/>
        <v>Y</v>
      </c>
      <c r="Q32" s="42"/>
      <c r="R32" s="43"/>
      <c r="S32" s="43"/>
      <c r="T32" s="43"/>
      <c r="U32" s="43"/>
      <c r="V32" s="43"/>
      <c r="W32" s="43"/>
      <c r="X32" s="43">
        <v>5</v>
      </c>
    </row>
    <row r="33" spans="1:24" ht="20.100000000000001" customHeight="1" x14ac:dyDescent="0.2">
      <c r="A33" s="83">
        <v>25</v>
      </c>
      <c r="B33" s="35" t="s">
        <v>42</v>
      </c>
      <c r="C33" s="34" t="s">
        <v>42</v>
      </c>
      <c r="D33" s="34" t="s">
        <v>42</v>
      </c>
      <c r="E33" s="34">
        <v>0.05</v>
      </c>
      <c r="F33" s="34">
        <v>0.02</v>
      </c>
      <c r="G33" s="36" t="s">
        <v>42</v>
      </c>
      <c r="H33" s="38">
        <v>0.05</v>
      </c>
      <c r="I33" s="39">
        <v>1878</v>
      </c>
      <c r="J33" s="35">
        <v>0.76</v>
      </c>
      <c r="K33" s="16">
        <f t="shared" si="0"/>
        <v>149.75931842385518</v>
      </c>
      <c r="L33" s="40">
        <f t="shared" si="1"/>
        <v>113.81708200212994</v>
      </c>
      <c r="M33" s="41">
        <v>15.2</v>
      </c>
      <c r="N33" s="36">
        <v>7.64</v>
      </c>
      <c r="O33" s="15">
        <f t="shared" si="3"/>
        <v>16.577652095691658</v>
      </c>
      <c r="P33" s="42" t="str">
        <f t="shared" si="2"/>
        <v>Y</v>
      </c>
      <c r="Q33" s="42"/>
      <c r="R33" s="43"/>
      <c r="S33" s="43"/>
      <c r="T33" s="43"/>
      <c r="U33" s="43"/>
      <c r="V33" s="43"/>
      <c r="W33" s="43"/>
      <c r="X33" s="43">
        <v>5</v>
      </c>
    </row>
    <row r="34" spans="1:24" ht="20.100000000000001" customHeight="1" x14ac:dyDescent="0.2">
      <c r="A34" s="83">
        <v>26</v>
      </c>
      <c r="B34" s="35">
        <v>2.7E-2</v>
      </c>
      <c r="C34" s="34">
        <v>2.5999999999999999E-2</v>
      </c>
      <c r="D34" s="34">
        <v>2.5999999999999999E-2</v>
      </c>
      <c r="E34" s="34">
        <v>2.1999999999999999E-2</v>
      </c>
      <c r="F34" s="34">
        <v>2.3E-2</v>
      </c>
      <c r="G34" s="36" t="s">
        <v>42</v>
      </c>
      <c r="H34" s="38">
        <v>4.5999999999999999E-2</v>
      </c>
      <c r="I34" s="39">
        <v>1909</v>
      </c>
      <c r="J34" s="35">
        <v>0.85</v>
      </c>
      <c r="K34" s="16">
        <f t="shared" si="0"/>
        <v>147.32739654269247</v>
      </c>
      <c r="L34" s="40">
        <f t="shared" si="1"/>
        <v>125.2282870612886</v>
      </c>
      <c r="M34" s="41">
        <v>13.7</v>
      </c>
      <c r="N34" s="36">
        <v>7.49</v>
      </c>
      <c r="O34" s="15">
        <f t="shared" si="3"/>
        <v>17.508271660341777</v>
      </c>
      <c r="P34" s="42" t="str">
        <f t="shared" si="2"/>
        <v>Y</v>
      </c>
      <c r="Q34" s="42"/>
      <c r="R34" s="43"/>
      <c r="S34" s="43"/>
      <c r="T34" s="43"/>
      <c r="U34" s="43"/>
      <c r="V34" s="43"/>
      <c r="W34" s="43"/>
      <c r="X34" s="43">
        <v>5</v>
      </c>
    </row>
    <row r="35" spans="1:24" ht="20.100000000000001" customHeight="1" x14ac:dyDescent="0.2">
      <c r="A35" s="83">
        <v>27</v>
      </c>
      <c r="B35" s="35" t="s">
        <v>42</v>
      </c>
      <c r="C35" s="34" t="s">
        <v>42</v>
      </c>
      <c r="D35" s="34">
        <v>0.03</v>
      </c>
      <c r="E35" s="34">
        <v>0.02</v>
      </c>
      <c r="F35" s="34">
        <v>0.02</v>
      </c>
      <c r="G35" s="36">
        <v>0.02</v>
      </c>
      <c r="H35" s="38">
        <v>0.03</v>
      </c>
      <c r="I35" s="39">
        <v>1907</v>
      </c>
      <c r="J35" s="35">
        <v>0.78</v>
      </c>
      <c r="K35" s="16">
        <f t="shared" si="0"/>
        <v>147.48190875721025</v>
      </c>
      <c r="L35" s="40">
        <f t="shared" si="1"/>
        <v>115.035888830624</v>
      </c>
      <c r="M35" s="41">
        <v>14.2</v>
      </c>
      <c r="N35" s="36">
        <v>7.44</v>
      </c>
      <c r="O35" s="15">
        <f t="shared" si="3"/>
        <v>16.493273275612751</v>
      </c>
      <c r="P35" s="42" t="str">
        <f t="shared" si="2"/>
        <v>Y</v>
      </c>
      <c r="Q35" s="42"/>
      <c r="R35" s="43"/>
      <c r="S35" s="43"/>
      <c r="T35" s="43"/>
      <c r="U35" s="43"/>
      <c r="V35" s="43"/>
      <c r="W35" s="43"/>
      <c r="X35" s="43">
        <v>5</v>
      </c>
    </row>
    <row r="36" spans="1:24" ht="20.100000000000001" customHeight="1" x14ac:dyDescent="0.2">
      <c r="A36" s="83">
        <v>28</v>
      </c>
      <c r="B36" s="35">
        <v>0.02</v>
      </c>
      <c r="C36" s="34" t="s">
        <v>42</v>
      </c>
      <c r="D36" s="34" t="s">
        <v>42</v>
      </c>
      <c r="E36" s="34">
        <v>0.02</v>
      </c>
      <c r="F36" s="34" t="s">
        <v>42</v>
      </c>
      <c r="G36" s="36" t="s">
        <v>42</v>
      </c>
      <c r="H36" s="38">
        <v>0.03</v>
      </c>
      <c r="I36" s="39">
        <v>1898</v>
      </c>
      <c r="J36" s="35">
        <v>0.8</v>
      </c>
      <c r="K36" s="16">
        <f t="shared" si="0"/>
        <v>148.18124341412016</v>
      </c>
      <c r="L36" s="40">
        <f t="shared" si="1"/>
        <v>118.54499473129613</v>
      </c>
      <c r="M36" s="41">
        <v>14.5</v>
      </c>
      <c r="N36" s="36">
        <v>7.52</v>
      </c>
      <c r="O36" s="15">
        <f t="shared" si="3"/>
        <v>16.6904708621746</v>
      </c>
      <c r="P36" s="42" t="str">
        <f t="shared" si="2"/>
        <v>Y</v>
      </c>
      <c r="Q36" s="42"/>
      <c r="R36" s="43"/>
      <c r="S36" s="43"/>
      <c r="T36" s="43"/>
      <c r="U36" s="43"/>
      <c r="V36" s="43"/>
      <c r="W36" s="43"/>
      <c r="X36" s="43">
        <v>5</v>
      </c>
    </row>
    <row r="37" spans="1:24" ht="20.100000000000001" customHeight="1" x14ac:dyDescent="0.2">
      <c r="A37" s="83">
        <v>29</v>
      </c>
      <c r="B37" s="35" t="s">
        <v>42</v>
      </c>
      <c r="C37" s="34" t="s">
        <v>42</v>
      </c>
      <c r="D37" s="34" t="s">
        <v>42</v>
      </c>
      <c r="E37" s="34">
        <v>2.3E-2</v>
      </c>
      <c r="F37" s="34">
        <v>2.1999999999999999E-2</v>
      </c>
      <c r="G37" s="36">
        <v>2.1000000000000001E-2</v>
      </c>
      <c r="H37" s="38">
        <v>2.7E-2</v>
      </c>
      <c r="I37" s="39">
        <v>1896</v>
      </c>
      <c r="J37" s="35">
        <v>0.79</v>
      </c>
      <c r="K37" s="16">
        <f t="shared" si="0"/>
        <v>148.33755274261603</v>
      </c>
      <c r="L37" s="40">
        <f>J37*K37</f>
        <v>117.18666666666667</v>
      </c>
      <c r="M37" s="41">
        <v>13.1</v>
      </c>
      <c r="N37" s="36">
        <v>7.49</v>
      </c>
      <c r="O37" s="15">
        <f t="shared" si="3"/>
        <v>18.097158434243521</v>
      </c>
      <c r="P37" s="42" t="str">
        <f>IF(L37&gt;O37,"Y","N")</f>
        <v>Y</v>
      </c>
      <c r="Q37" s="42"/>
      <c r="R37" s="43"/>
      <c r="S37" s="43"/>
      <c r="T37" s="43"/>
      <c r="U37" s="43"/>
      <c r="V37" s="43"/>
      <c r="W37" s="43"/>
      <c r="X37" s="43">
        <v>5</v>
      </c>
    </row>
    <row r="38" spans="1:24" ht="20.100000000000001" customHeight="1" x14ac:dyDescent="0.2">
      <c r="A38" s="83">
        <v>30</v>
      </c>
      <c r="B38" s="35">
        <v>2.1000000000000001E-2</v>
      </c>
      <c r="C38" s="34">
        <v>2.1000000000000001E-2</v>
      </c>
      <c r="D38" s="34">
        <v>2.1999999999999999E-2</v>
      </c>
      <c r="E38" s="34" t="s">
        <v>42</v>
      </c>
      <c r="F38" s="34">
        <v>2.1999999999999999E-2</v>
      </c>
      <c r="G38" s="36">
        <v>2.3E-2</v>
      </c>
      <c r="H38" s="85">
        <v>3.2000000000000001E-2</v>
      </c>
      <c r="I38" s="39">
        <v>1893</v>
      </c>
      <c r="J38" s="35">
        <v>0.8</v>
      </c>
      <c r="K38" s="16">
        <f>(1000/((I38/448.8)/(X38*8))/60)*0.94</f>
        <v>148.57263602746963</v>
      </c>
      <c r="L38" s="40">
        <f>J38*K38</f>
        <v>118.8581088219757</v>
      </c>
      <c r="M38" s="41">
        <v>13.5</v>
      </c>
      <c r="N38" s="36">
        <v>7.44</v>
      </c>
      <c r="O38" s="15">
        <f t="shared" si="3"/>
        <v>17.319361004746931</v>
      </c>
      <c r="P38" s="42" t="str">
        <f>IF(L38&gt;O38,"Y","N")</f>
        <v>Y</v>
      </c>
      <c r="Q38" s="42"/>
      <c r="R38" s="43"/>
      <c r="S38" s="43"/>
      <c r="T38" s="43"/>
      <c r="U38" s="43"/>
      <c r="V38" s="43"/>
      <c r="W38" s="43"/>
      <c r="X38" s="43">
        <v>5</v>
      </c>
    </row>
    <row r="39" spans="1:24" s="3" customFormat="1" ht="20.100000000000001" customHeight="1" thickBot="1" x14ac:dyDescent="0.25">
      <c r="A39" s="86"/>
      <c r="B39" s="87"/>
      <c r="C39" s="88"/>
      <c r="D39" s="88"/>
      <c r="E39" s="88"/>
      <c r="F39" s="88"/>
      <c r="G39" s="89"/>
      <c r="H39" s="90"/>
      <c r="I39" s="91"/>
      <c r="J39" s="92"/>
      <c r="K39" s="17"/>
      <c r="L39" s="93"/>
      <c r="M39" s="94"/>
      <c r="N39" s="95"/>
      <c r="O39" s="15"/>
      <c r="P39" s="96"/>
      <c r="Q39" s="96"/>
      <c r="R39" s="45"/>
      <c r="S39" s="45"/>
      <c r="T39" s="45"/>
      <c r="U39" s="45"/>
      <c r="V39" s="45"/>
      <c r="W39" s="45"/>
      <c r="X39" s="43">
        <v>5</v>
      </c>
    </row>
    <row r="40" spans="1:24" ht="6" customHeight="1" thickTop="1" x14ac:dyDescent="0.2">
      <c r="A40" s="97"/>
      <c r="B40" s="98"/>
      <c r="C40" s="98"/>
      <c r="D40" s="98"/>
      <c r="E40" s="98"/>
      <c r="F40" s="98"/>
      <c r="G40" s="98"/>
      <c r="H40" s="99"/>
      <c r="I40" s="100"/>
      <c r="J40" s="101"/>
      <c r="K40" s="98"/>
      <c r="L40" s="98"/>
      <c r="M40" s="46"/>
      <c r="N40" s="44"/>
      <c r="O40" s="43"/>
      <c r="P40" s="43"/>
      <c r="Q40" s="45"/>
      <c r="R40" s="43"/>
      <c r="S40" s="43"/>
      <c r="T40" s="43"/>
      <c r="U40" s="43"/>
      <c r="V40" s="43"/>
      <c r="W40" s="43"/>
      <c r="X40" s="43"/>
    </row>
    <row r="41" spans="1:24" x14ac:dyDescent="0.2">
      <c r="A41" s="102" t="s">
        <v>43</v>
      </c>
      <c r="B41" s="34">
        <f t="shared" ref="B41:O41" si="4">AVERAGE(B9:B39)</f>
        <v>2.4555555555555567E-2</v>
      </c>
      <c r="C41" s="34">
        <f t="shared" si="4"/>
        <v>2.5923076923076924E-2</v>
      </c>
      <c r="D41" s="34">
        <f t="shared" si="4"/>
        <v>3.6538461538461547E-2</v>
      </c>
      <c r="E41" s="34">
        <f t="shared" si="4"/>
        <v>2.4761904761904763E-2</v>
      </c>
      <c r="F41" s="34">
        <f t="shared" si="4"/>
        <v>2.803846153846155E-2</v>
      </c>
      <c r="G41" s="34">
        <f t="shared" si="4"/>
        <v>2.9545454545454555E-2</v>
      </c>
      <c r="H41" s="34">
        <f t="shared" si="4"/>
        <v>4.30344827586207E-2</v>
      </c>
      <c r="I41" s="103">
        <f t="shared" si="4"/>
        <v>1891.7931034482758</v>
      </c>
      <c r="J41" s="35">
        <f t="shared" si="4"/>
        <v>0.7786206896551725</v>
      </c>
      <c r="K41" s="104">
        <f t="shared" si="4"/>
        <v>148.68445296947019</v>
      </c>
      <c r="L41" s="104">
        <f t="shared" si="4"/>
        <v>115.75344602579736</v>
      </c>
      <c r="M41" s="41">
        <f t="shared" si="4"/>
        <v>14.772758620689654</v>
      </c>
      <c r="N41" s="35">
        <f t="shared" si="4"/>
        <v>7.5406896551724136</v>
      </c>
      <c r="O41" s="41">
        <f t="shared" si="4"/>
        <v>16.50640283998435</v>
      </c>
      <c r="P41" s="43"/>
      <c r="Q41" s="105"/>
      <c r="R41" s="43"/>
      <c r="S41" s="43"/>
      <c r="T41" s="43"/>
      <c r="U41" s="43"/>
      <c r="V41" s="43"/>
      <c r="W41" s="43"/>
      <c r="X41" s="43"/>
    </row>
    <row r="42" spans="1:24" ht="13.5" thickBot="1" x14ac:dyDescent="0.25">
      <c r="A42" s="102" t="s">
        <v>44</v>
      </c>
      <c r="B42" s="106">
        <f t="shared" ref="B42:I42" si="5">MAX(B9:B39)</f>
        <v>0.05</v>
      </c>
      <c r="C42" s="106">
        <f t="shared" si="5"/>
        <v>0.05</v>
      </c>
      <c r="D42" s="106">
        <f t="shared" si="5"/>
        <v>0.18</v>
      </c>
      <c r="E42" s="106">
        <f t="shared" si="5"/>
        <v>0.05</v>
      </c>
      <c r="F42" s="34">
        <f t="shared" si="5"/>
        <v>0.14000000000000001</v>
      </c>
      <c r="G42" s="34">
        <f t="shared" si="5"/>
        <v>0.17</v>
      </c>
      <c r="H42" s="34">
        <f t="shared" si="5"/>
        <v>0.18</v>
      </c>
      <c r="I42" s="103">
        <f t="shared" si="5"/>
        <v>1939</v>
      </c>
      <c r="J42" s="107"/>
      <c r="K42" s="43"/>
      <c r="L42" s="43"/>
      <c r="M42" s="43"/>
      <c r="N42" s="43"/>
      <c r="O42" s="46"/>
      <c r="P42" s="43"/>
      <c r="Q42" s="45"/>
      <c r="R42" s="43"/>
      <c r="S42" s="43"/>
      <c r="T42" s="43"/>
      <c r="U42" s="43"/>
      <c r="V42" s="43"/>
      <c r="W42" s="43"/>
      <c r="X42" s="43"/>
    </row>
    <row r="43" spans="1:24" ht="18.75" customHeight="1" thickBot="1" x14ac:dyDescent="0.25">
      <c r="A43" s="29" t="s">
        <v>45</v>
      </c>
      <c r="B43" s="139" t="s">
        <v>46</v>
      </c>
      <c r="C43" s="140"/>
      <c r="D43" s="140"/>
      <c r="E43" s="141"/>
      <c r="F43" s="43"/>
      <c r="G43" s="43"/>
      <c r="H43" s="44"/>
      <c r="I43" s="43"/>
      <c r="J43" s="108">
        <f>MIN(J9:J39)</f>
        <v>0.7</v>
      </c>
      <c r="K43" s="43"/>
      <c r="L43" s="43"/>
      <c r="M43" s="43"/>
      <c r="N43" s="43"/>
      <c r="O43" s="46"/>
      <c r="P43" s="43"/>
      <c r="Q43" s="45"/>
      <c r="R43" s="43"/>
      <c r="S43" s="43"/>
      <c r="T43" s="43"/>
      <c r="U43" s="43"/>
      <c r="V43" s="43"/>
      <c r="W43" s="43"/>
      <c r="X43" s="43"/>
    </row>
    <row r="44" spans="1:24" ht="18" customHeight="1" thickBot="1" x14ac:dyDescent="0.25">
      <c r="A44" s="129" t="s">
        <v>60</v>
      </c>
      <c r="B44" s="130"/>
      <c r="C44" s="130"/>
      <c r="D44" s="130"/>
      <c r="E44" s="130"/>
      <c r="F44" s="131"/>
      <c r="G44" s="135" t="s">
        <v>62</v>
      </c>
      <c r="H44" s="136"/>
      <c r="I44" s="136"/>
      <c r="J44" s="136"/>
      <c r="K44" s="137"/>
      <c r="L44" s="109" t="s">
        <v>63</v>
      </c>
      <c r="M44" s="110"/>
      <c r="N44" s="111"/>
      <c r="O44" s="112" t="s">
        <v>47</v>
      </c>
      <c r="P44" s="113"/>
      <c r="Q44" s="114"/>
      <c r="R44" s="43"/>
      <c r="S44" s="43"/>
      <c r="T44" s="43"/>
      <c r="U44" s="43"/>
      <c r="V44" s="43"/>
      <c r="W44" s="43"/>
      <c r="X44" s="43"/>
    </row>
    <row r="45" spans="1:24" ht="18" customHeight="1" thickBot="1" x14ac:dyDescent="0.25">
      <c r="A45" s="132" t="s">
        <v>61</v>
      </c>
      <c r="B45" s="133"/>
      <c r="C45" s="133"/>
      <c r="D45" s="133"/>
      <c r="E45" s="133"/>
      <c r="F45" s="134"/>
      <c r="G45" s="43"/>
      <c r="H45" s="44"/>
      <c r="I45" s="43"/>
      <c r="J45" s="44"/>
      <c r="K45" s="43"/>
      <c r="L45" s="115"/>
      <c r="M45" s="116"/>
      <c r="N45" s="43"/>
      <c r="O45" s="117" t="s">
        <v>64</v>
      </c>
      <c r="P45" s="118"/>
      <c r="Q45" s="119"/>
      <c r="R45" s="43"/>
      <c r="S45" s="43"/>
      <c r="T45" s="43"/>
      <c r="U45" s="43"/>
      <c r="V45" s="43"/>
      <c r="W45" s="43"/>
      <c r="X45" s="43"/>
    </row>
    <row r="46" spans="1:24" ht="18" customHeight="1" x14ac:dyDescent="0.2">
      <c r="A46" s="120" t="s">
        <v>48</v>
      </c>
      <c r="B46" s="43"/>
      <c r="C46" s="43"/>
      <c r="D46" s="43"/>
      <c r="E46" s="43"/>
      <c r="F46" s="121"/>
      <c r="G46" s="43"/>
      <c r="H46" s="44"/>
      <c r="I46" s="43"/>
      <c r="J46" s="44"/>
      <c r="K46" s="43"/>
      <c r="L46" s="43"/>
      <c r="M46" s="46"/>
      <c r="N46" s="43"/>
      <c r="O46" s="43"/>
      <c r="P46" s="43"/>
      <c r="Q46" s="45"/>
      <c r="R46" s="43"/>
      <c r="S46" s="43"/>
      <c r="T46" s="43"/>
      <c r="U46" s="43"/>
      <c r="V46" s="43"/>
      <c r="W46" s="43"/>
      <c r="X46" s="43"/>
    </row>
    <row r="47" spans="1:24" ht="23.25" customHeight="1" x14ac:dyDescent="0.2">
      <c r="A47" s="122" t="s">
        <v>49</v>
      </c>
      <c r="B47" s="43"/>
      <c r="C47" s="43"/>
      <c r="D47" s="43"/>
      <c r="E47" s="43"/>
      <c r="F47" s="43"/>
      <c r="G47" s="43"/>
      <c r="H47" s="43"/>
      <c r="I47" s="18" t="s">
        <v>50</v>
      </c>
      <c r="J47" s="30" t="s">
        <v>57</v>
      </c>
      <c r="K47" s="25"/>
      <c r="L47" s="43"/>
      <c r="M47" s="19" t="s">
        <v>51</v>
      </c>
      <c r="N47" s="20"/>
      <c r="O47" s="21"/>
      <c r="P47" s="21"/>
      <c r="Q47" s="123"/>
      <c r="R47" s="43"/>
      <c r="S47" s="43"/>
      <c r="T47" s="43"/>
      <c r="U47" s="43"/>
      <c r="V47" s="43"/>
      <c r="W47" s="43"/>
      <c r="X47" s="43"/>
    </row>
    <row r="48" spans="1:24" ht="19.5" customHeight="1" x14ac:dyDescent="0.3">
      <c r="A48" s="43" t="s">
        <v>52</v>
      </c>
      <c r="B48" s="43"/>
      <c r="C48" s="43"/>
      <c r="D48" s="43"/>
      <c r="E48" s="43"/>
      <c r="F48" s="43"/>
      <c r="G48" s="43"/>
      <c r="H48" s="44"/>
      <c r="I48" s="18" t="s">
        <v>53</v>
      </c>
      <c r="J48" s="31" t="s">
        <v>58</v>
      </c>
      <c r="K48" s="26"/>
      <c r="L48" s="43"/>
      <c r="M48" s="19" t="s">
        <v>54</v>
      </c>
      <c r="N48" s="143">
        <v>45570</v>
      </c>
      <c r="O48" s="124"/>
      <c r="P48" s="22"/>
      <c r="Q48" s="125"/>
      <c r="R48" s="43"/>
      <c r="S48" s="43"/>
      <c r="T48" s="43"/>
      <c r="U48" s="43"/>
      <c r="V48" s="43"/>
      <c r="W48" s="43"/>
      <c r="X48" s="43"/>
    </row>
    <row r="49" spans="1:11" ht="18.75" customHeight="1" x14ac:dyDescent="0.2">
      <c r="A49" s="126" t="s">
        <v>55</v>
      </c>
      <c r="B49" s="43"/>
      <c r="C49" s="43"/>
      <c r="D49" s="43"/>
      <c r="E49" s="43"/>
      <c r="F49" s="43"/>
      <c r="G49" s="43"/>
      <c r="H49" s="44"/>
      <c r="I49" s="18" t="s">
        <v>56</v>
      </c>
      <c r="J49" s="28" t="s">
        <v>59</v>
      </c>
      <c r="K49" s="27"/>
    </row>
    <row r="50" spans="1:11" ht="15.75" x14ac:dyDescent="0.25">
      <c r="A50" s="45"/>
      <c r="B50" s="23"/>
      <c r="C50" s="43"/>
      <c r="D50" s="43"/>
      <c r="E50" s="43"/>
      <c r="F50" s="43"/>
      <c r="G50" s="43"/>
      <c r="H50" s="44"/>
      <c r="I50" s="43"/>
      <c r="J50" s="44"/>
      <c r="K50" s="43"/>
    </row>
    <row r="51" spans="1:11" x14ac:dyDescent="0.2">
      <c r="A51" s="45"/>
      <c r="B51" s="43"/>
      <c r="C51" s="43"/>
      <c r="D51" s="43"/>
      <c r="E51" s="43"/>
      <c r="F51" s="43"/>
      <c r="G51" s="43"/>
      <c r="H51" s="44"/>
      <c r="I51" s="43"/>
      <c r="J51" s="44"/>
      <c r="K51" s="43"/>
    </row>
  </sheetData>
  <sheetProtection formatCells="0" deleteColumns="0" deleteRows="0"/>
  <mergeCells count="8">
    <mergeCell ref="A1:Q1"/>
    <mergeCell ref="A2:Q2"/>
    <mergeCell ref="A44:F44"/>
    <mergeCell ref="A45:F45"/>
    <mergeCell ref="G44:K44"/>
    <mergeCell ref="B6:G6"/>
    <mergeCell ref="B43:E43"/>
    <mergeCell ref="K4:L4"/>
  </mergeCells>
  <phoneticPr fontId="0" type="noConversion"/>
  <pageMargins left="1.5" right="0" top="0" bottom="0" header="0" footer="0"/>
  <pageSetup scale="64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60445739431446ACD24F1615404DA4" ma:contentTypeVersion="9" ma:contentTypeDescription="Create a new document." ma:contentTypeScope="" ma:versionID="9aab5115e2d43bb052bd739e51aef93a">
  <xsd:schema xmlns:xsd="http://www.w3.org/2001/XMLSchema" xmlns:xs="http://www.w3.org/2001/XMLSchema" xmlns:p="http://schemas.microsoft.com/office/2006/metadata/properties" xmlns:ns3="b60bb3d9-c6ff-49eb-81ef-e6f0e1687dca" xmlns:ns4="7a896e96-8d48-4e83-b510-0d5d427705c0" targetNamespace="http://schemas.microsoft.com/office/2006/metadata/properties" ma:root="true" ma:fieldsID="c7e5730b0d3dd391aa0209a4cd4fab89" ns3:_="" ns4:_="">
    <xsd:import namespace="b60bb3d9-c6ff-49eb-81ef-e6f0e1687dca"/>
    <xsd:import namespace="7a896e96-8d48-4e83-b510-0d5d427705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bb3d9-c6ff-49eb-81ef-e6f0e1687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96e96-8d48-4e83-b510-0d5d427705c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60bb3d9-c6ff-49eb-81ef-e6f0e1687dca" xsi:nil="true"/>
  </documentManagement>
</p:properties>
</file>

<file path=customXml/itemProps1.xml><?xml version="1.0" encoding="utf-8"?>
<ds:datastoreItem xmlns:ds="http://schemas.openxmlformats.org/officeDocument/2006/customXml" ds:itemID="{24C512CA-97D0-4A84-8115-E9AB91AEF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bb3d9-c6ff-49eb-81ef-e6f0e1687dca"/>
    <ds:schemaRef ds:uri="7a896e96-8d48-4e83-b510-0d5d427705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FEC7E4-3D44-426E-B2AD-108EA82BBA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64E36E-75DB-4C22-B13B-F788A176F32E}">
  <ds:schemaRefs>
    <ds:schemaRef ds:uri="http://schemas.microsoft.com/office/2006/metadata/properties"/>
    <ds:schemaRef ds:uri="http://schemas.microsoft.com/office/infopath/2007/PartnerControls"/>
    <ds:schemaRef ds:uri="b60bb3d9-c6ff-49eb-81ef-e6f0e1687d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turbidity monitoring report</dc:subject>
  <dc:creator>LEBANON</dc:creator>
  <cp:keywords/>
  <dc:description/>
  <cp:lastModifiedBy>Jaegar Howatt</cp:lastModifiedBy>
  <cp:revision/>
  <dcterms:created xsi:type="dcterms:W3CDTF">1997-05-01T15:36:50Z</dcterms:created>
  <dcterms:modified xsi:type="dcterms:W3CDTF">2024-10-05T17:42:31Z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-518515531</vt:i4>
  </property>
  <property fmtid="{D5CDD505-2E9C-101B-9397-08002B2CF9AE}" pid="3" name="_EmailSubject">
    <vt:lpwstr>January 2007 Reports</vt:lpwstr>
  </property>
  <property fmtid="{D5CDD505-2E9C-101B-9397-08002B2CF9AE}" pid="4" name="_AuthorEmail">
    <vt:lpwstr>LuAnn.Cabe@omiinc.net</vt:lpwstr>
  </property>
  <property fmtid="{D5CDD505-2E9C-101B-9397-08002B2CF9AE}" pid="5" name="_AuthorEmailDisplayName">
    <vt:lpwstr>Cabe, Lu Ann/LEB</vt:lpwstr>
  </property>
  <property fmtid="{D5CDD505-2E9C-101B-9397-08002B2CF9AE}" pid="6" name="_ReviewingToolsShownOnce">
    <vt:lpwstr/>
  </property>
  <property fmtid="{D5CDD505-2E9C-101B-9397-08002B2CF9AE}" pid="7" name="ContentTypeId">
    <vt:lpwstr>0x010100F760445739431446ACD24F1615404DA4</vt:lpwstr>
  </property>
</Properties>
</file>