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2-4_2\"/>
    </mc:Choice>
  </mc:AlternateContent>
  <xr:revisionPtr revIDLastSave="0" documentId="13_ncr:1_{06F01E0F-6C4A-4A72-924C-A3DCFD29C486}" xr6:coauthVersionLast="47" xr6:coauthVersionMax="47" xr10:uidLastSave="{00000000-0000-0000-0000-000000000000}"/>
  <bookViews>
    <workbookView xWindow="29565" yWindow="765" windowWidth="14970" windowHeight="1459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" l="1"/>
  <c r="K15" i="1"/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L15" i="1"/>
  <c r="K16" i="1"/>
  <c r="L16" i="1" s="1"/>
  <c r="K17" i="1"/>
  <c r="L17" i="1" s="1"/>
  <c r="K18" i="1"/>
  <c r="L18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<sst xmlns="http://schemas.openxmlformats.org/spreadsheetml/2006/main" count="190" uniqueCount="65">
  <si>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</si>
  <si>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</si>
  <si>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</si>
  <si>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</si>
  <si>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</si>
  <si>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</si>
  <si>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</si>
  <si>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</si>
  <si>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</si>
  <si>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</si>
  <si>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</si>
  <si>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</si>
  <si>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</si>
  <si>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</si>
  <si>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</si>
  <si>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</si>
  <si>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</si>
  <si>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</si>
  <si>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</si>
  <si>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</si>
  <si>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</si>
  <si>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</si>
  <si>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</si>
  <si>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</si>
  <si>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</si>
  <si>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</si>
  <si>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</si>
  <si>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</si>
  <si>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</si>
  <si>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</si>
  <si>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</si>
  <si>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</si>
  <si>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</si>
  <si>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</si>
  <si>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</si>
  <si>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</si>
  <si>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</si>
  <si>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</si>
  <si>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</si>
  <si>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</si>
  <si>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</si>
  <si>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</si>
  <si>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</si>
  <si>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</si>
  <si>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</si>
  <si>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</si>
  <si>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</si>
  <si>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</si>
  <si>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</si>
  <si>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</si>
  <si>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</si>
  <si>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</si>
  <si>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</si>
  <si>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</si>
  <si>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</si>
  <si>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</si>
  <si>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</si>
  <si>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 xml:space="preserve">95% of 4 hr  turbidity readings &lt;/= 0.3 NTU?           Y </t>
  </si>
  <si>
    <t xml:space="preserve">All the 4 hr turbidity readings &lt;/= 1.0 NTU?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</si>
  <si>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 </t>
    </r>
  </si>
  <si>
    <t xml:space="preserve">  &gt;/= 0.2 mg/L  Yes </t>
  </si>
  <si>
    <t xml:space="preserve">CT's met everyday? Yes  </t>
  </si>
  <si>
    <t>Jaegar T Howatt</t>
  </si>
  <si>
    <t>T-448091</t>
  </si>
  <si>
    <t>541-570-7561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</si>
</sst>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10" fillId="0" borderId="3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7" fillId="0" borderId="18" xfId="0" applyFont="1" applyBorder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36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4" fontId="7" fillId="0" borderId="18" xfId="0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15</xdr:col>
      <xdr:colOff>42123</xdr:colOff>
      <xdr:row>47</xdr:row>
      <xdr:rowOff>112133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4C59F2-3463-4A29-BE5B-46596DC0D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441" y="10230971"/>
          <a:ext cx="1476476" cy="40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topLeftCell="F16" zoomScale="85" zoomScaleNormal="85" workbookViewId="0">
      <selection activeCell="F22" sqref="F22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8" t="s">
        <v>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24" ht="18" x14ac:dyDescent="0.25">
      <c r="A2" s="139" t="s">
        <v>42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53">
        <v>45658</v>
      </c>
      <c r="L4" s="153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9" t="s">
        <v>0</v>
      </c>
      <c r="C6" s="149"/>
      <c r="D6" s="149"/>
      <c r="E6" s="149"/>
      <c r="F6" s="149"/>
      <c r="G6" s="149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26" t="s">
        <v>56</v>
      </c>
      <c r="C9" s="121" t="s">
        <v>56</v>
      </c>
      <c r="D9" s="121" t="s">
        <v>56</v>
      </c>
      <c r="E9" s="121" t="s">
        <v>56</v>
      </c>
      <c r="F9" s="121" t="s">
        <v>56</v>
      </c>
      <c r="G9" s="122" t="s">
        <v>56</v>
      </c>
      <c r="H9" s="128" t="s">
        <v>56</v>
      </c>
      <c r="I9" s="129" t="s">
        <v>56</v>
      </c>
      <c r="J9" s="126" t="s">
        <v>56</v>
      </c>
      <c r="K9" s="48" t="e">
        <f t="shared" ref="K9:K37" si="0">(1000/((I9/448.8)/(X9*8))/60)*0.94</f>
        <v>#VALUE!</v>
      </c>
      <c r="L9" s="49" t="e">
        <f t="shared" ref="L9:L36" si="1">J9*K9</f>
        <v>#VALUE!</v>
      </c>
      <c r="M9" s="127" t="s">
        <v>56</v>
      </c>
      <c r="N9" s="122" t="s">
        <v>56</v>
      </c>
      <c r="O9" s="50" t="e">
        <f>IF(M9&lt;12.5,(0.353*$Q$4)*(12.006+EXP(2.46-0.073*M9+0.125*J9+0.389*N9)),(0.361*$Q$4)*(-2.261+EXP(2.69-0.065*M9+0.111*J9+0.361*N9)))</f>
        <v>#VALUE!</v>
      </c>
      <c r="P9" s="51" t="e">
        <f t="shared" ref="P9:P36" si="2">IF(L9&gt;O9,"Y","N")</f>
        <v>#VALUE!</v>
      </c>
      <c r="Q9" s="51"/>
      <c r="X9" s="1">
        <v>5</v>
      </c>
    </row>
    <row r="10" spans="1:24" ht="20.100000000000001" customHeight="1" x14ac:dyDescent="0.2">
      <c r="A10" s="52">
        <v>2</v>
      </c>
      <c r="B10" s="124" t="s">
        <v>56</v>
      </c>
      <c r="C10" s="123" t="s">
        <v>56</v>
      </c>
      <c r="D10" s="123" t="s">
        <v>56</v>
      </c>
      <c r="E10" s="123" t="s">
        <v>56</v>
      </c>
      <c r="F10" s="123">
        <v>2.1999999999999999E-2</v>
      </c>
      <c r="G10" s="123">
        <v>0.02</v>
      </c>
      <c r="H10" s="47">
        <v>7.3999999999999996E-2</v>
      </c>
      <c r="I10" s="56">
        <v>1707</v>
      </c>
      <c r="J10" s="53">
        <v>0.62</v>
      </c>
      <c r="K10" s="57">
        <f t="shared" si="0"/>
        <v>164.76157000585823</v>
      </c>
      <c r="L10" s="49">
        <f t="shared" si="1"/>
        <v>102.1521734036321</v>
      </c>
      <c r="M10" s="58">
        <v>11.2</v>
      </c>
      <c r="N10" s="55">
        <v>7.6</v>
      </c>
      <c r="O10" s="50">
        <f t="shared" ref="O10:O39" si="3">IF(M10&lt;12.5,(0.353*$Q$4)*(12.006+EXP(2.46-0.073*M10+0.125*J10+0.389*N10)),(0.361*$Q$4)*(-2.261+EXP(2.69-0.065*M10+0.111*J10+0.361*N10)))</f>
        <v>21.070227604130771</v>
      </c>
      <c r="P10" s="59" t="str">
        <f t="shared" si="2"/>
        <v>Y</v>
      </c>
      <c r="Q10" s="59"/>
      <c r="X10" s="1">
        <v>5</v>
      </c>
    </row>
    <row r="11" spans="1:24" ht="20.100000000000001" customHeight="1" x14ac:dyDescent="0.2">
      <c r="A11" s="52">
        <v>3</v>
      </c>
      <c r="B11" s="124">
        <v>0.02</v>
      </c>
      <c r="C11" s="123">
        <v>0.02</v>
      </c>
      <c r="D11" s="123">
        <v>0.02</v>
      </c>
      <c r="E11" s="54">
        <v>0.02</v>
      </c>
      <c r="F11" s="123">
        <v>0.02</v>
      </c>
      <c r="G11" s="125">
        <v>0.02</v>
      </c>
      <c r="H11" s="47">
        <v>0.03</v>
      </c>
      <c r="I11" s="56">
        <v>1694</v>
      </c>
      <c r="J11" s="53">
        <v>0.87</v>
      </c>
      <c r="K11" s="57">
        <f t="shared" si="0"/>
        <v>166.02597402597402</v>
      </c>
      <c r="L11" s="49">
        <f t="shared" si="1"/>
        <v>144.44259740259739</v>
      </c>
      <c r="M11" s="58">
        <v>10.199999999999999</v>
      </c>
      <c r="N11" s="55">
        <v>7.78</v>
      </c>
      <c r="O11" s="50">
        <f t="shared" si="3"/>
        <v>24.678092793067304</v>
      </c>
      <c r="P11" s="59" t="str">
        <f t="shared" si="2"/>
        <v>Y</v>
      </c>
      <c r="Q11" s="59"/>
      <c r="X11" s="1">
        <v>5</v>
      </c>
    </row>
    <row r="12" spans="1:24" ht="20.100000000000001" customHeight="1" x14ac:dyDescent="0.2">
      <c r="A12" s="52">
        <v>4</v>
      </c>
      <c r="B12" s="124">
        <v>0.02</v>
      </c>
      <c r="C12" s="123" t="s">
        <v>56</v>
      </c>
      <c r="D12" s="123" t="s">
        <v>56</v>
      </c>
      <c r="E12" s="123" t="s">
        <v>56</v>
      </c>
      <c r="F12" s="54">
        <v>0.02</v>
      </c>
      <c r="G12" s="55">
        <v>0.02</v>
      </c>
      <c r="H12" s="47">
        <v>0.06</v>
      </c>
      <c r="I12" s="56">
        <v>1703</v>
      </c>
      <c r="J12" s="53">
        <v>0.81</v>
      </c>
      <c r="K12" s="57">
        <f t="shared" si="0"/>
        <v>165.14856136230182</v>
      </c>
      <c r="L12" s="49">
        <f t="shared" si="1"/>
        <v>133.77033470346447</v>
      </c>
      <c r="M12" s="58">
        <v>13</v>
      </c>
      <c r="N12" s="55">
        <v>7.79</v>
      </c>
      <c r="O12" s="50">
        <f t="shared" si="3"/>
        <v>20.394437907439507</v>
      </c>
      <c r="P12" s="59" t="str">
        <f t="shared" si="2"/>
        <v>Y</v>
      </c>
      <c r="Q12" s="59"/>
      <c r="X12" s="1">
        <v>5</v>
      </c>
    </row>
    <row r="13" spans="1:24" ht="20.100000000000001" customHeight="1" x14ac:dyDescent="0.2">
      <c r="A13" s="52">
        <v>5</v>
      </c>
      <c r="B13" s="53">
        <v>0.02</v>
      </c>
      <c r="C13" s="54">
        <v>0.02</v>
      </c>
      <c r="D13" s="123" t="s">
        <v>56</v>
      </c>
      <c r="E13" s="123" t="s">
        <v>56</v>
      </c>
      <c r="F13" s="54">
        <v>0.02</v>
      </c>
      <c r="G13" s="125" t="s">
        <v>56</v>
      </c>
      <c r="H13" s="47">
        <v>0.03</v>
      </c>
      <c r="I13" s="56">
        <v>1662</v>
      </c>
      <c r="J13" s="53">
        <v>0.77</v>
      </c>
      <c r="K13" s="57">
        <f t="shared" si="0"/>
        <v>169.22262334536703</v>
      </c>
      <c r="L13" s="49">
        <f t="shared" si="1"/>
        <v>130.30141997593262</v>
      </c>
      <c r="M13" s="58">
        <v>10</v>
      </c>
      <c r="N13" s="55">
        <v>7.77</v>
      </c>
      <c r="O13" s="50">
        <f t="shared" si="3"/>
        <v>24.637748241723482</v>
      </c>
      <c r="P13" s="59" t="str">
        <f t="shared" si="2"/>
        <v>Y</v>
      </c>
      <c r="Q13" s="59"/>
      <c r="X13" s="1">
        <v>5</v>
      </c>
    </row>
    <row r="14" spans="1:24" ht="20.100000000000001" customHeight="1" x14ac:dyDescent="0.2">
      <c r="A14" s="52">
        <v>6</v>
      </c>
      <c r="B14" s="124" t="s">
        <v>56</v>
      </c>
      <c r="C14" s="123" t="s">
        <v>56</v>
      </c>
      <c r="D14" s="123" t="s">
        <v>56</v>
      </c>
      <c r="E14" s="123" t="s">
        <v>56</v>
      </c>
      <c r="F14" s="123" t="s">
        <v>56</v>
      </c>
      <c r="G14" s="125" t="s">
        <v>56</v>
      </c>
      <c r="H14" s="128" t="s">
        <v>56</v>
      </c>
      <c r="I14" s="130" t="s">
        <v>56</v>
      </c>
      <c r="J14" s="124" t="s">
        <v>56</v>
      </c>
      <c r="K14" s="57" t="e">
        <f t="shared" si="0"/>
        <v>#VALUE!</v>
      </c>
      <c r="L14" s="49" t="e">
        <f t="shared" si="1"/>
        <v>#VALUE!</v>
      </c>
      <c r="M14" s="131" t="s">
        <v>56</v>
      </c>
      <c r="N14" s="125" t="s">
        <v>56</v>
      </c>
      <c r="O14" s="50" t="e">
        <f t="shared" si="3"/>
        <v>#VALUE!</v>
      </c>
      <c r="P14" s="59" t="e">
        <f t="shared" si="2"/>
        <v>#VALUE!</v>
      </c>
      <c r="Q14" s="59"/>
      <c r="X14" s="1">
        <v>5</v>
      </c>
    </row>
    <row r="15" spans="1:24" ht="20.100000000000001" customHeight="1" x14ac:dyDescent="0.2">
      <c r="A15" s="52">
        <v>7</v>
      </c>
      <c r="B15" s="124" t="s">
        <v>56</v>
      </c>
      <c r="C15" s="123">
        <v>2.1999999999999999E-2</v>
      </c>
      <c r="D15" s="123">
        <v>2.3E-2</v>
      </c>
      <c r="E15" s="54">
        <v>0.02</v>
      </c>
      <c r="F15" s="123">
        <v>2.1000000000000001E-2</v>
      </c>
      <c r="G15" s="125">
        <v>2.1000000000000001E-2</v>
      </c>
      <c r="H15" s="47">
        <v>2.4E-2</v>
      </c>
      <c r="I15" s="56">
        <v>1689</v>
      </c>
      <c r="J15" s="53">
        <v>0.68</v>
      </c>
      <c r="K15" s="57">
        <f>(1000/((I15/448.8)/(X15*8))/60)*0.94</f>
        <v>166.5174659561871</v>
      </c>
      <c r="L15" s="49">
        <f t="shared" si="1"/>
        <v>113.23187685020723</v>
      </c>
      <c r="M15" s="58">
        <v>10.9</v>
      </c>
      <c r="N15" s="55">
        <v>7.67</v>
      </c>
      <c r="O15" s="50">
        <f t="shared" si="3"/>
        <v>22.174401906714792</v>
      </c>
      <c r="P15" s="59" t="str">
        <f t="shared" si="2"/>
        <v>Y</v>
      </c>
      <c r="Q15" s="59"/>
      <c r="X15" s="1">
        <v>5</v>
      </c>
    </row>
    <row r="16" spans="1:24" ht="20.100000000000001" customHeight="1" x14ac:dyDescent="0.2">
      <c r="A16" s="52">
        <v>8</v>
      </c>
      <c r="B16" s="53">
        <v>2.1000000000000001E-2</v>
      </c>
      <c r="C16" s="123" t="s">
        <v>56</v>
      </c>
      <c r="D16" s="123" t="s">
        <v>56</v>
      </c>
      <c r="E16" s="123">
        <v>0.02</v>
      </c>
      <c r="F16" s="54">
        <v>0.02</v>
      </c>
      <c r="G16" s="55">
        <v>2.1000000000000001E-2</v>
      </c>
      <c r="H16" s="47">
        <v>2.8000000000000001E-2</v>
      </c>
      <c r="I16" s="56">
        <v>1689</v>
      </c>
      <c r="J16" s="53">
        <v>0.82</v>
      </c>
      <c r="K16" s="57">
        <f t="shared" si="0"/>
        <v>166.5174659561871</v>
      </c>
      <c r="L16" s="49">
        <f t="shared" si="1"/>
        <v>136.5443220840734</v>
      </c>
      <c r="M16" s="58">
        <v>10.6</v>
      </c>
      <c r="N16" s="55">
        <v>7.78</v>
      </c>
      <c r="O16" s="50">
        <f t="shared" si="3"/>
        <v>23.892384014986639</v>
      </c>
      <c r="P16" s="59" t="str">
        <f t="shared" si="2"/>
        <v>Y</v>
      </c>
      <c r="Q16" s="59"/>
      <c r="X16" s="1">
        <v>5</v>
      </c>
    </row>
    <row r="17" spans="1:24" ht="20.100000000000001" customHeight="1" x14ac:dyDescent="0.2">
      <c r="A17" s="52">
        <v>9</v>
      </c>
      <c r="B17" s="53">
        <v>2.1000000000000001E-2</v>
      </c>
      <c r="C17" s="123" t="s">
        <v>56</v>
      </c>
      <c r="D17" s="123" t="s">
        <v>56</v>
      </c>
      <c r="E17" s="123" t="s">
        <v>56</v>
      </c>
      <c r="F17" s="54">
        <v>0.02</v>
      </c>
      <c r="G17" s="55">
        <v>2.1000000000000001E-2</v>
      </c>
      <c r="H17" s="47">
        <v>2.3E-2</v>
      </c>
      <c r="I17" s="56">
        <v>1677</v>
      </c>
      <c r="J17" s="53">
        <v>0.8</v>
      </c>
      <c r="K17" s="57">
        <f t="shared" si="0"/>
        <v>167.70900417412045</v>
      </c>
      <c r="L17" s="49">
        <f t="shared" si="1"/>
        <v>134.16720333929638</v>
      </c>
      <c r="M17" s="58">
        <v>10.6</v>
      </c>
      <c r="N17" s="55">
        <v>7.77</v>
      </c>
      <c r="O17" s="50">
        <f t="shared" si="3"/>
        <v>23.753696048104807</v>
      </c>
      <c r="P17" s="59" t="str">
        <f t="shared" si="2"/>
        <v>Y</v>
      </c>
      <c r="Q17" s="59"/>
      <c r="X17" s="1">
        <v>5</v>
      </c>
    </row>
    <row r="18" spans="1:24" ht="20.100000000000001" customHeight="1" x14ac:dyDescent="0.2">
      <c r="A18" s="52">
        <v>10</v>
      </c>
      <c r="B18" s="53">
        <v>0.02</v>
      </c>
      <c r="C18" s="123" t="s">
        <v>56</v>
      </c>
      <c r="D18" s="123" t="s">
        <v>56</v>
      </c>
      <c r="E18" s="54">
        <v>0.02</v>
      </c>
      <c r="F18" s="112">
        <v>0.02</v>
      </c>
      <c r="G18" s="55">
        <v>0.02</v>
      </c>
      <c r="H18" s="47">
        <v>0.03</v>
      </c>
      <c r="I18" s="56">
        <v>1685</v>
      </c>
      <c r="J18" s="53">
        <v>0.81</v>
      </c>
      <c r="K18" s="57">
        <f t="shared" si="0"/>
        <v>166.91275964391693</v>
      </c>
      <c r="L18" s="49">
        <f t="shared" si="1"/>
        <v>135.19933531157272</v>
      </c>
      <c r="M18" s="58">
        <v>10.6</v>
      </c>
      <c r="N18" s="55">
        <v>7.74</v>
      </c>
      <c r="O18" s="50">
        <f t="shared" si="3"/>
        <v>23.529433566722293</v>
      </c>
      <c r="P18" s="59" t="str">
        <f t="shared" si="2"/>
        <v>Y</v>
      </c>
      <c r="Q18" s="59"/>
      <c r="X18" s="1">
        <v>5</v>
      </c>
    </row>
    <row r="19" spans="1:24" ht="20.100000000000001" customHeight="1" x14ac:dyDescent="0.2">
      <c r="A19" s="52">
        <v>11</v>
      </c>
      <c r="B19" s="124">
        <v>0.04</v>
      </c>
      <c r="C19" s="123" t="s">
        <v>56</v>
      </c>
      <c r="D19" s="123" t="s">
        <v>56</v>
      </c>
      <c r="E19" s="54">
        <v>0.05</v>
      </c>
      <c r="F19" s="54" t="s">
        <v>56</v>
      </c>
      <c r="G19" s="55">
        <v>0.05</v>
      </c>
      <c r="H19" s="47">
        <v>0.05</v>
      </c>
      <c r="I19" s="56">
        <v>1704</v>
      </c>
      <c r="J19" s="53">
        <v>0.8</v>
      </c>
      <c r="K19" s="57">
        <v>165.05164319248826</v>
      </c>
      <c r="L19" s="49">
        <v>132.04131455399062</v>
      </c>
      <c r="M19" s="58">
        <v>13.4</v>
      </c>
      <c r="N19" s="55">
        <v>7.8</v>
      </c>
      <c r="O19" s="50">
        <v>19.911277391175705</v>
      </c>
      <c r="P19" s="59" t="str">
        <f t="shared" si="2"/>
        <v>Y</v>
      </c>
      <c r="Q19" s="59"/>
      <c r="X19" s="1">
        <v>5</v>
      </c>
    </row>
    <row r="20" spans="1:24" ht="20.100000000000001" customHeight="1" x14ac:dyDescent="0.2">
      <c r="A20" s="52">
        <v>12</v>
      </c>
      <c r="B20" s="53">
        <v>0.04</v>
      </c>
      <c r="C20" s="123" t="s">
        <v>56</v>
      </c>
      <c r="D20" s="123" t="s">
        <v>56</v>
      </c>
      <c r="E20" s="54">
        <v>0.05</v>
      </c>
      <c r="F20" s="123" t="s">
        <v>56</v>
      </c>
      <c r="G20" s="55">
        <v>0.05</v>
      </c>
      <c r="H20" s="47">
        <v>0.05</v>
      </c>
      <c r="I20" s="56">
        <v>1704</v>
      </c>
      <c r="J20" s="53">
        <v>0.8</v>
      </c>
      <c r="K20" s="57">
        <f t="shared" si="0"/>
        <v>165.05164319248826</v>
      </c>
      <c r="L20" s="49">
        <f t="shared" si="1"/>
        <v>132.04131455399062</v>
      </c>
      <c r="M20" s="58">
        <v>11.6</v>
      </c>
      <c r="N20" s="55">
        <v>7.77</v>
      </c>
      <c r="O20" s="50">
        <f t="shared" si="3"/>
        <v>22.230635557225003</v>
      </c>
      <c r="P20" s="59" t="str">
        <f t="shared" si="2"/>
        <v>Y</v>
      </c>
      <c r="Q20" s="59"/>
      <c r="X20" s="1">
        <v>5</v>
      </c>
    </row>
    <row r="21" spans="1:24" ht="20.100000000000001" customHeight="1" x14ac:dyDescent="0.2">
      <c r="A21" s="52">
        <v>13</v>
      </c>
      <c r="B21" s="124" t="s">
        <v>56</v>
      </c>
      <c r="C21" s="123" t="s">
        <v>56</v>
      </c>
      <c r="D21" s="123" t="s">
        <v>56</v>
      </c>
      <c r="E21" s="123" t="s">
        <v>56</v>
      </c>
      <c r="F21" s="123" t="s">
        <v>56</v>
      </c>
      <c r="G21" s="125" t="s">
        <v>56</v>
      </c>
      <c r="H21" s="128" t="s">
        <v>56</v>
      </c>
      <c r="I21" s="130" t="s">
        <v>56</v>
      </c>
      <c r="J21" s="124" t="s">
        <v>56</v>
      </c>
      <c r="K21" s="57" t="e">
        <f t="shared" si="0"/>
        <v>#VALUE!</v>
      </c>
      <c r="L21" s="49" t="e">
        <f t="shared" si="1"/>
        <v>#VALUE!</v>
      </c>
      <c r="M21" s="131" t="s">
        <v>56</v>
      </c>
      <c r="N21" s="125" t="s">
        <v>56</v>
      </c>
      <c r="O21" s="50" t="e">
        <f t="shared" si="3"/>
        <v>#VALUE!</v>
      </c>
      <c r="P21" s="59" t="e">
        <f t="shared" si="2"/>
        <v>#VALUE!</v>
      </c>
      <c r="Q21" s="59"/>
      <c r="X21" s="1">
        <v>5</v>
      </c>
    </row>
    <row r="22" spans="1:24" ht="20.100000000000001" customHeight="1" x14ac:dyDescent="0.2">
      <c r="A22" s="52">
        <v>14</v>
      </c>
      <c r="B22" s="124" t="s">
        <v>56</v>
      </c>
      <c r="C22" s="123" t="s">
        <v>56</v>
      </c>
      <c r="D22" s="123" t="s">
        <v>56</v>
      </c>
      <c r="E22" s="123" t="s">
        <v>56</v>
      </c>
      <c r="F22" s="123" t="s">
        <v>56</v>
      </c>
      <c r="G22" s="55">
        <v>2.1000000000000001E-2</v>
      </c>
      <c r="H22" s="47">
        <v>2.4E-2</v>
      </c>
      <c r="I22" s="56">
        <v>1722</v>
      </c>
      <c r="J22" s="53">
        <v>0.69</v>
      </c>
      <c r="K22" s="57">
        <f t="shared" si="0"/>
        <v>163.32636469221836</v>
      </c>
      <c r="L22" s="49">
        <f t="shared" si="1"/>
        <v>112.69519163763066</v>
      </c>
      <c r="M22" s="58">
        <v>10.9</v>
      </c>
      <c r="N22" s="55">
        <v>7.84</v>
      </c>
      <c r="O22" s="50">
        <f t="shared" si="3"/>
        <v>23.572297165166315</v>
      </c>
      <c r="P22" s="59" t="str">
        <f t="shared" si="2"/>
        <v>Y</v>
      </c>
      <c r="Q22" s="59"/>
      <c r="X22" s="1">
        <v>5</v>
      </c>
    </row>
    <row r="23" spans="1:24" ht="20.100000000000001" customHeight="1" x14ac:dyDescent="0.2">
      <c r="A23" s="52">
        <v>15</v>
      </c>
      <c r="B23" s="53">
        <v>2.1000000000000001E-2</v>
      </c>
      <c r="C23" s="54">
        <v>2.1000000000000001E-2</v>
      </c>
      <c r="D23" s="54">
        <v>1.9E-2</v>
      </c>
      <c r="E23" s="54">
        <v>2.1999999999999999E-2</v>
      </c>
      <c r="F23" s="54">
        <v>2.1000000000000001E-2</v>
      </c>
      <c r="G23" s="55">
        <v>2.1000000000000001E-2</v>
      </c>
      <c r="H23" s="47">
        <v>2.5000000000000001E-2</v>
      </c>
      <c r="I23" s="56">
        <v>1697</v>
      </c>
      <c r="J23" s="53">
        <v>0.81</v>
      </c>
      <c r="K23" s="57">
        <f t="shared" si="0"/>
        <v>165.73246906305243</v>
      </c>
      <c r="L23" s="49">
        <f t="shared" si="1"/>
        <v>134.24329994107248</v>
      </c>
      <c r="M23" s="58">
        <v>12.4</v>
      </c>
      <c r="N23" s="55">
        <v>7.81</v>
      </c>
      <c r="O23" s="50">
        <f t="shared" si="3"/>
        <v>21.411350218497155</v>
      </c>
      <c r="P23" s="59" t="str">
        <f t="shared" si="2"/>
        <v>Y</v>
      </c>
      <c r="Q23" s="59"/>
      <c r="X23" s="1">
        <v>5</v>
      </c>
    </row>
    <row r="24" spans="1:24" ht="20.100000000000001" customHeight="1" x14ac:dyDescent="0.2">
      <c r="A24" s="52">
        <v>16</v>
      </c>
      <c r="B24" s="53">
        <v>2.1000000000000001E-2</v>
      </c>
      <c r="C24" s="123" t="s">
        <v>56</v>
      </c>
      <c r="D24" s="123" t="s">
        <v>56</v>
      </c>
      <c r="E24" s="54">
        <v>2.1000000000000001E-2</v>
      </c>
      <c r="F24" s="54">
        <v>2.1000000000000001E-2</v>
      </c>
      <c r="G24" s="125" t="s">
        <v>56</v>
      </c>
      <c r="H24" s="47">
        <v>2.1999999999999999E-2</v>
      </c>
      <c r="I24" s="56">
        <v>1678</v>
      </c>
      <c r="J24" s="53">
        <v>0.79</v>
      </c>
      <c r="K24" s="57">
        <f t="shared" si="0"/>
        <v>167.60905840286051</v>
      </c>
      <c r="L24" s="49">
        <f t="shared" si="1"/>
        <v>132.4111561382598</v>
      </c>
      <c r="M24" s="58">
        <v>10.4</v>
      </c>
      <c r="N24" s="55">
        <v>7.79</v>
      </c>
      <c r="O24" s="50">
        <f t="shared" si="3"/>
        <v>24.215699809295568</v>
      </c>
      <c r="P24" s="59" t="str">
        <f t="shared" si="2"/>
        <v>Y</v>
      </c>
      <c r="Q24" s="59"/>
      <c r="X24" s="1">
        <v>5</v>
      </c>
    </row>
    <row r="25" spans="1:24" ht="20.100000000000001" customHeight="1" x14ac:dyDescent="0.2">
      <c r="A25" s="52">
        <v>17</v>
      </c>
      <c r="B25" s="124" t="s">
        <v>56</v>
      </c>
      <c r="C25" s="123" t="s">
        <v>56</v>
      </c>
      <c r="D25" s="123" t="s">
        <v>56</v>
      </c>
      <c r="E25" s="54">
        <v>0.02</v>
      </c>
      <c r="F25" s="54">
        <v>0.02</v>
      </c>
      <c r="G25" s="55">
        <v>0.03</v>
      </c>
      <c r="H25" s="47">
        <v>0.03</v>
      </c>
      <c r="I25" s="56">
        <v>1696</v>
      </c>
      <c r="J25" s="53">
        <v>0.76</v>
      </c>
      <c r="K25" s="57">
        <f t="shared" si="0"/>
        <v>165.83018867924528</v>
      </c>
      <c r="L25" s="49">
        <f t="shared" si="1"/>
        <v>126.03094339622642</v>
      </c>
      <c r="M25" s="58">
        <v>10.7</v>
      </c>
      <c r="N25" s="55">
        <v>7.72</v>
      </c>
      <c r="O25" s="50">
        <f t="shared" si="3"/>
        <v>23.077586358924304</v>
      </c>
      <c r="P25" s="59" t="str">
        <f t="shared" si="2"/>
        <v>Y</v>
      </c>
      <c r="Q25" s="59"/>
      <c r="X25" s="1">
        <v>5</v>
      </c>
    </row>
    <row r="26" spans="1:24" ht="20.100000000000001" customHeight="1" x14ac:dyDescent="0.2">
      <c r="A26" s="52">
        <v>18</v>
      </c>
      <c r="B26" s="53">
        <v>0.02</v>
      </c>
      <c r="C26" s="54">
        <v>0.02</v>
      </c>
      <c r="D26" s="123" t="s">
        <v>56</v>
      </c>
      <c r="E26" s="123" t="s">
        <v>56</v>
      </c>
      <c r="F26" s="123" t="s">
        <v>56</v>
      </c>
      <c r="G26" s="55">
        <v>0.02</v>
      </c>
      <c r="H26" s="47">
        <v>0.02</v>
      </c>
      <c r="I26" s="56">
        <v>1663</v>
      </c>
      <c r="J26" s="53">
        <v>0.75</v>
      </c>
      <c r="K26" s="57">
        <f t="shared" si="0"/>
        <v>169.12086590499095</v>
      </c>
      <c r="L26" s="49">
        <f t="shared" si="1"/>
        <v>126.84064942874321</v>
      </c>
      <c r="M26" s="58">
        <v>12</v>
      </c>
      <c r="N26" s="55">
        <v>7.7</v>
      </c>
      <c r="O26" s="50">
        <f t="shared" si="3"/>
        <v>21.00873628368824</v>
      </c>
      <c r="P26" s="59" t="str">
        <f t="shared" si="2"/>
        <v>Y</v>
      </c>
      <c r="Q26" s="59"/>
      <c r="X26" s="1">
        <v>5</v>
      </c>
    </row>
    <row r="27" spans="1:24" ht="20.100000000000001" customHeight="1" x14ac:dyDescent="0.2">
      <c r="A27" s="52">
        <v>19</v>
      </c>
      <c r="B27" s="53">
        <v>2.3E-2</v>
      </c>
      <c r="C27" s="124" t="s">
        <v>56</v>
      </c>
      <c r="D27" s="124" t="s">
        <v>56</v>
      </c>
      <c r="E27" s="124" t="s">
        <v>56</v>
      </c>
      <c r="F27" s="53">
        <v>2.1000000000000001E-2</v>
      </c>
      <c r="G27" s="60">
        <v>2.1000000000000001E-2</v>
      </c>
      <c r="H27" s="61">
        <v>2.3E-2</v>
      </c>
      <c r="I27" s="56">
        <v>1698</v>
      </c>
      <c r="J27" s="53">
        <v>0.72</v>
      </c>
      <c r="K27" s="57">
        <f t="shared" si="0"/>
        <v>165.63486454652534</v>
      </c>
      <c r="L27" s="49">
        <f t="shared" si="1"/>
        <v>119.25710247349824</v>
      </c>
      <c r="M27" s="58">
        <v>9.4</v>
      </c>
      <c r="N27" s="53">
        <v>7.74</v>
      </c>
      <c r="O27" s="50">
        <f t="shared" si="3"/>
        <v>25.228138618782911</v>
      </c>
      <c r="P27" s="59" t="str">
        <f t="shared" si="2"/>
        <v>Y</v>
      </c>
      <c r="Q27" s="59"/>
      <c r="X27" s="1">
        <v>5</v>
      </c>
    </row>
    <row r="28" spans="1:24" ht="20.100000000000001" customHeight="1" x14ac:dyDescent="0.2">
      <c r="A28" s="52">
        <v>20</v>
      </c>
      <c r="B28" s="124" t="s">
        <v>56</v>
      </c>
      <c r="C28" s="123" t="s">
        <v>56</v>
      </c>
      <c r="D28" s="124" t="s">
        <v>56</v>
      </c>
      <c r="E28" s="124" t="s">
        <v>56</v>
      </c>
      <c r="F28" s="124" t="s">
        <v>56</v>
      </c>
      <c r="G28" s="124" t="s">
        <v>56</v>
      </c>
      <c r="H28" s="128" t="s">
        <v>56</v>
      </c>
      <c r="I28" s="124" t="s">
        <v>56</v>
      </c>
      <c r="J28" s="124" t="s">
        <v>56</v>
      </c>
      <c r="K28" s="57" t="e">
        <f t="shared" si="0"/>
        <v>#VALUE!</v>
      </c>
      <c r="L28" s="49" t="e">
        <f t="shared" si="1"/>
        <v>#VALUE!</v>
      </c>
      <c r="M28" s="124" t="s">
        <v>56</v>
      </c>
      <c r="N28" s="124" t="s">
        <v>56</v>
      </c>
      <c r="O28" s="50" t="e">
        <f t="shared" si="3"/>
        <v>#VALUE!</v>
      </c>
      <c r="P28" s="59" t="e">
        <f t="shared" si="2"/>
        <v>#VALUE!</v>
      </c>
      <c r="Q28" s="59"/>
      <c r="X28" s="1">
        <v>5</v>
      </c>
    </row>
    <row r="29" spans="1:24" ht="20.100000000000001" customHeight="1" x14ac:dyDescent="0.2">
      <c r="A29" s="52">
        <v>21</v>
      </c>
      <c r="B29" s="124" t="s">
        <v>56</v>
      </c>
      <c r="C29" s="124" t="s">
        <v>56</v>
      </c>
      <c r="D29" s="124" t="s">
        <v>56</v>
      </c>
      <c r="E29" s="124" t="s">
        <v>56</v>
      </c>
      <c r="F29" s="124" t="s">
        <v>56</v>
      </c>
      <c r="G29" s="124" t="s">
        <v>56</v>
      </c>
      <c r="H29" s="47">
        <v>3.2000000000000001E-2</v>
      </c>
      <c r="I29" s="56">
        <v>1681</v>
      </c>
      <c r="J29" s="53">
        <v>0.67</v>
      </c>
      <c r="K29" s="57">
        <f t="shared" si="0"/>
        <v>167.30993456276025</v>
      </c>
      <c r="L29" s="49">
        <f t="shared" si="1"/>
        <v>112.09765615704937</v>
      </c>
      <c r="M29" s="58">
        <v>11.6</v>
      </c>
      <c r="N29" s="55">
        <v>7.89</v>
      </c>
      <c r="O29" s="50">
        <f t="shared" si="3"/>
        <v>22.852037512617034</v>
      </c>
      <c r="P29" s="59" t="str">
        <f t="shared" si="2"/>
        <v>Y</v>
      </c>
      <c r="Q29" s="59"/>
      <c r="X29" s="1">
        <v>5</v>
      </c>
    </row>
    <row r="30" spans="1:24" ht="20.100000000000001" customHeight="1" x14ac:dyDescent="0.2">
      <c r="A30" s="52">
        <v>22</v>
      </c>
      <c r="B30" s="124" t="s">
        <v>56</v>
      </c>
      <c r="C30" s="124" t="s">
        <v>56</v>
      </c>
      <c r="D30" s="124" t="s">
        <v>56</v>
      </c>
      <c r="E30" s="54">
        <v>2.3E-2</v>
      </c>
      <c r="F30" s="54">
        <v>2.1000000000000001E-2</v>
      </c>
      <c r="G30" s="55">
        <v>2.1000000000000001E-2</v>
      </c>
      <c r="H30" s="47">
        <v>2.5000000000000001E-2</v>
      </c>
      <c r="I30" s="56">
        <v>1715</v>
      </c>
      <c r="J30" s="53">
        <v>0.69</v>
      </c>
      <c r="K30" s="57">
        <f t="shared" si="0"/>
        <v>163.99300291545188</v>
      </c>
      <c r="L30" s="49">
        <f t="shared" si="1"/>
        <v>113.15517201166179</v>
      </c>
      <c r="M30" s="58">
        <v>10.3</v>
      </c>
      <c r="N30" s="55">
        <v>7.67</v>
      </c>
      <c r="O30" s="50">
        <f t="shared" si="3"/>
        <v>23.09855536904087</v>
      </c>
      <c r="P30" s="59" t="str">
        <f t="shared" si="2"/>
        <v>Y</v>
      </c>
      <c r="Q30" s="59"/>
      <c r="X30" s="1">
        <v>5</v>
      </c>
    </row>
    <row r="31" spans="1:24" ht="20.100000000000001" customHeight="1" x14ac:dyDescent="0.2">
      <c r="A31" s="52">
        <v>23</v>
      </c>
      <c r="B31" s="53">
        <v>2.1000000000000001E-2</v>
      </c>
      <c r="C31" s="54">
        <v>2.1000000000000001E-2</v>
      </c>
      <c r="D31" s="54">
        <v>2.5000000000000001E-2</v>
      </c>
      <c r="E31" s="54">
        <v>2.1999999999999999E-2</v>
      </c>
      <c r="F31" s="54">
        <v>2.1000000000000001E-2</v>
      </c>
      <c r="G31" s="55">
        <v>2.1000000000000001E-2</v>
      </c>
      <c r="H31" s="47">
        <v>2.7E-2</v>
      </c>
      <c r="I31" s="56">
        <v>1699</v>
      </c>
      <c r="J31" s="53">
        <v>0.74</v>
      </c>
      <c r="K31" s="57">
        <f t="shared" si="0"/>
        <v>165.5373749264273</v>
      </c>
      <c r="L31" s="49">
        <f t="shared" si="1"/>
        <v>122.4976574455562</v>
      </c>
      <c r="M31" s="58">
        <v>10.3</v>
      </c>
      <c r="N31" s="55">
        <v>7.7</v>
      </c>
      <c r="O31" s="50">
        <f t="shared" si="3"/>
        <v>23.477896690896159</v>
      </c>
      <c r="P31" s="59" t="str">
        <f t="shared" si="2"/>
        <v>Y</v>
      </c>
      <c r="Q31" s="59"/>
      <c r="X31" s="1">
        <v>5</v>
      </c>
    </row>
    <row r="32" spans="1:24" ht="20.100000000000001" customHeight="1" x14ac:dyDescent="0.2">
      <c r="A32" s="52">
        <v>24</v>
      </c>
      <c r="B32" s="53">
        <v>0.02</v>
      </c>
      <c r="C32" s="123" t="s">
        <v>56</v>
      </c>
      <c r="D32" s="123" t="s">
        <v>56</v>
      </c>
      <c r="E32" s="123">
        <v>0.02</v>
      </c>
      <c r="F32" s="123" t="s">
        <v>56</v>
      </c>
      <c r="G32" s="55">
        <v>0.02</v>
      </c>
      <c r="H32" s="47">
        <v>0.03</v>
      </c>
      <c r="I32" s="56">
        <v>1882</v>
      </c>
      <c r="J32" s="53">
        <v>0.71</v>
      </c>
      <c r="K32" s="57">
        <f t="shared" si="0"/>
        <v>149.44102019128587</v>
      </c>
      <c r="L32" s="49">
        <f t="shared" si="1"/>
        <v>106.10312433581296</v>
      </c>
      <c r="M32" s="58">
        <v>9.1</v>
      </c>
      <c r="N32" s="55">
        <v>7.73</v>
      </c>
      <c r="O32" s="50">
        <f t="shared" si="3"/>
        <v>25.618710644247855</v>
      </c>
      <c r="P32" s="59" t="str">
        <f t="shared" si="2"/>
        <v>Y</v>
      </c>
      <c r="Q32" s="59"/>
      <c r="X32" s="1">
        <v>5</v>
      </c>
    </row>
    <row r="33" spans="1:24" ht="20.100000000000001" customHeight="1" x14ac:dyDescent="0.2">
      <c r="A33" s="52">
        <v>25</v>
      </c>
      <c r="B33" s="62">
        <v>0.02</v>
      </c>
      <c r="C33" s="63">
        <v>0.02</v>
      </c>
      <c r="D33" s="63">
        <v>0.02</v>
      </c>
      <c r="E33" s="123" t="s">
        <v>56</v>
      </c>
      <c r="F33" s="123" t="s">
        <v>56</v>
      </c>
      <c r="G33" s="125" t="s">
        <v>56</v>
      </c>
      <c r="H33" s="65">
        <v>0.03</v>
      </c>
      <c r="I33" s="66">
        <v>1862</v>
      </c>
      <c r="J33" s="62">
        <v>0.73</v>
      </c>
      <c r="K33" s="57">
        <f t="shared" si="0"/>
        <v>151.04618689581096</v>
      </c>
      <c r="L33" s="49">
        <f t="shared" si="1"/>
        <v>110.26371643394199</v>
      </c>
      <c r="M33" s="67">
        <v>12.1</v>
      </c>
      <c r="N33" s="64">
        <v>7.67</v>
      </c>
      <c r="O33" s="50">
        <f t="shared" si="3"/>
        <v>20.607497622263974</v>
      </c>
      <c r="P33" s="59" t="str">
        <f t="shared" si="2"/>
        <v>Y</v>
      </c>
      <c r="Q33" s="59"/>
      <c r="X33" s="1">
        <v>5</v>
      </c>
    </row>
    <row r="34" spans="1:24" ht="20.100000000000001" customHeight="1" x14ac:dyDescent="0.2">
      <c r="A34" s="52">
        <v>26</v>
      </c>
      <c r="B34" s="124" t="s">
        <v>56</v>
      </c>
      <c r="C34" s="123" t="s">
        <v>56</v>
      </c>
      <c r="D34" s="123" t="s">
        <v>56</v>
      </c>
      <c r="E34" s="54">
        <v>0.02</v>
      </c>
      <c r="F34" s="54">
        <v>0.02</v>
      </c>
      <c r="G34" s="55">
        <v>0.02</v>
      </c>
      <c r="H34" s="47">
        <v>0.02</v>
      </c>
      <c r="I34" s="56">
        <v>1868</v>
      </c>
      <c r="J34" s="53">
        <v>0.69</v>
      </c>
      <c r="K34" s="57">
        <f t="shared" si="0"/>
        <v>150.5610278372591</v>
      </c>
      <c r="L34" s="49">
        <f t="shared" si="1"/>
        <v>103.88710920770878</v>
      </c>
      <c r="M34" s="58">
        <v>10.6</v>
      </c>
      <c r="N34" s="55">
        <v>7.72</v>
      </c>
      <c r="O34" s="50">
        <f t="shared" si="3"/>
        <v>23.047218516260489</v>
      </c>
      <c r="P34" s="59" t="str">
        <f t="shared" si="2"/>
        <v>Y</v>
      </c>
      <c r="Q34" s="59"/>
      <c r="X34" s="1">
        <v>5</v>
      </c>
    </row>
    <row r="35" spans="1:24" ht="20.100000000000001" customHeight="1" x14ac:dyDescent="0.2">
      <c r="A35" s="52">
        <v>27</v>
      </c>
      <c r="B35" s="53">
        <v>2.1999999999999999E-2</v>
      </c>
      <c r="C35" s="54">
        <v>2.1999999999999999E-2</v>
      </c>
      <c r="D35" s="54">
        <v>2.1999999999999999E-2</v>
      </c>
      <c r="E35" s="123" t="s">
        <v>56</v>
      </c>
      <c r="F35" s="54">
        <v>1.7999999999999999E-2</v>
      </c>
      <c r="G35" s="125" t="s">
        <v>56</v>
      </c>
      <c r="H35" s="47">
        <v>2.5999999999999999E-2</v>
      </c>
      <c r="I35" s="56">
        <v>1862</v>
      </c>
      <c r="J35" s="53">
        <v>0.7</v>
      </c>
      <c r="K35" s="57">
        <f t="shared" si="0"/>
        <v>151.04618689581096</v>
      </c>
      <c r="L35" s="49">
        <f t="shared" si="1"/>
        <v>105.73233082706767</v>
      </c>
      <c r="M35" s="58">
        <v>12</v>
      </c>
      <c r="N35" s="55">
        <v>7.7</v>
      </c>
      <c r="O35" s="50">
        <f t="shared" si="3"/>
        <v>20.891043972251179</v>
      </c>
      <c r="P35" s="59" t="str">
        <f t="shared" si="2"/>
        <v>Y</v>
      </c>
      <c r="Q35" s="59"/>
      <c r="X35" s="1">
        <v>5</v>
      </c>
    </row>
    <row r="36" spans="1:24" ht="20.100000000000001" customHeight="1" x14ac:dyDescent="0.2">
      <c r="A36" s="52">
        <v>28</v>
      </c>
      <c r="B36" s="124" t="s">
        <v>56</v>
      </c>
      <c r="C36" s="123" t="s">
        <v>56</v>
      </c>
      <c r="D36" s="123" t="s">
        <v>56</v>
      </c>
      <c r="E36" s="54">
        <v>0.02</v>
      </c>
      <c r="F36" s="123" t="s">
        <v>56</v>
      </c>
      <c r="G36" s="125" t="s">
        <v>56</v>
      </c>
      <c r="H36" s="47">
        <v>0.03</v>
      </c>
      <c r="I36" s="56">
        <v>1865</v>
      </c>
      <c r="J36" s="53">
        <v>0.65</v>
      </c>
      <c r="K36" s="57">
        <f t="shared" si="0"/>
        <v>150.80321715817695</v>
      </c>
      <c r="L36" s="49">
        <f t="shared" si="1"/>
        <v>98.022091152815022</v>
      </c>
      <c r="M36" s="58">
        <v>9.5</v>
      </c>
      <c r="N36" s="55">
        <v>7.66</v>
      </c>
      <c r="O36" s="50">
        <f t="shared" si="3"/>
        <v>24.163392778892181</v>
      </c>
      <c r="P36" s="59" t="str">
        <f t="shared" si="2"/>
        <v>Y</v>
      </c>
      <c r="Q36" s="59"/>
      <c r="X36" s="1">
        <v>5</v>
      </c>
    </row>
    <row r="37" spans="1:24" ht="20.100000000000001" customHeight="1" x14ac:dyDescent="0.2">
      <c r="A37" s="52">
        <v>29</v>
      </c>
      <c r="B37" s="124" t="s">
        <v>56</v>
      </c>
      <c r="C37" s="123" t="s">
        <v>56</v>
      </c>
      <c r="D37" s="123" t="s">
        <v>56</v>
      </c>
      <c r="E37" s="54">
        <v>2.1000000000000001E-2</v>
      </c>
      <c r="F37" s="54">
        <v>2.1000000000000001E-2</v>
      </c>
      <c r="G37" s="55">
        <v>2.1999999999999999E-2</v>
      </c>
      <c r="H37" s="47">
        <v>3.2000000000000001E-2</v>
      </c>
      <c r="I37" s="56">
        <v>1877</v>
      </c>
      <c r="J37" s="53">
        <v>0.68</v>
      </c>
      <c r="K37" s="57">
        <f t="shared" si="0"/>
        <v>149.83910495471494</v>
      </c>
      <c r="L37" s="49">
        <f t="shared" ref="L37:L39" si="4">J37*K37</f>
        <v>101.89059136920616</v>
      </c>
      <c r="M37" s="58">
        <v>9.1</v>
      </c>
      <c r="N37" s="55">
        <v>7.72</v>
      </c>
      <c r="O37" s="50">
        <f t="shared" si="3"/>
        <v>25.439857395062884</v>
      </c>
      <c r="P37" s="59" t="str">
        <f t="shared" ref="P37:P39" si="5">IF(L37&gt;O37,"Y","N")</f>
        <v>Y</v>
      </c>
      <c r="Q37" s="59"/>
      <c r="X37" s="1">
        <v>5</v>
      </c>
    </row>
    <row r="38" spans="1:24" ht="20.100000000000001" customHeight="1" x14ac:dyDescent="0.2">
      <c r="A38" s="52">
        <v>30</v>
      </c>
      <c r="B38" s="53">
        <v>2.3E-2</v>
      </c>
      <c r="C38" s="54">
        <v>2.1999999999999999E-2</v>
      </c>
      <c r="D38" s="54">
        <v>1.7000000000000001E-2</v>
      </c>
      <c r="E38" s="123" t="s">
        <v>56</v>
      </c>
      <c r="F38" s="123" t="s">
        <v>56</v>
      </c>
      <c r="G38" s="125" t="s">
        <v>56</v>
      </c>
      <c r="H38" s="61">
        <v>2.5999999999999999E-2</v>
      </c>
      <c r="I38" s="56">
        <v>1817</v>
      </c>
      <c r="J38" s="53">
        <v>0.7</v>
      </c>
      <c r="K38" s="57">
        <f t="shared" ref="K38:K39" si="6">(1000/((I38/448.8)/(X38*8))/60)*0.94</f>
        <v>154.78701155751236</v>
      </c>
      <c r="L38" s="49">
        <f t="shared" si="4"/>
        <v>108.35090809025864</v>
      </c>
      <c r="M38" s="58">
        <v>11.1</v>
      </c>
      <c r="N38" s="55">
        <v>7.77</v>
      </c>
      <c r="O38" s="50">
        <f t="shared" si="3"/>
        <v>22.719152145081551</v>
      </c>
      <c r="P38" s="59" t="str">
        <f t="shared" si="5"/>
        <v>Y</v>
      </c>
      <c r="Q38" s="59"/>
      <c r="X38" s="1">
        <v>5</v>
      </c>
    </row>
    <row r="39" spans="1:24" s="3" customFormat="1" ht="20.100000000000001" customHeight="1" thickBot="1" x14ac:dyDescent="0.25">
      <c r="A39" s="68">
        <v>31</v>
      </c>
      <c r="B39" s="132" t="s">
        <v>56</v>
      </c>
      <c r="C39" s="133" t="s">
        <v>56</v>
      </c>
      <c r="D39" s="133" t="s">
        <v>56</v>
      </c>
      <c r="E39" s="69">
        <v>2.1000000000000001E-2</v>
      </c>
      <c r="F39" s="69">
        <v>0.05</v>
      </c>
      <c r="G39" s="134" t="s">
        <v>56</v>
      </c>
      <c r="H39" s="70">
        <v>0.06</v>
      </c>
      <c r="I39" s="71">
        <v>1838</v>
      </c>
      <c r="J39" s="72">
        <v>0.64</v>
      </c>
      <c r="K39" s="73">
        <f t="shared" si="6"/>
        <v>153.01849836779107</v>
      </c>
      <c r="L39" s="74">
        <f t="shared" si="4"/>
        <v>97.931838955386283</v>
      </c>
      <c r="M39" s="75">
        <v>9.1</v>
      </c>
      <c r="N39" s="76">
        <v>7.66</v>
      </c>
      <c r="O39" s="50">
        <f t="shared" si="3"/>
        <v>24.788223237609348</v>
      </c>
      <c r="P39" s="77" t="str">
        <f t="shared" si="5"/>
        <v>Y</v>
      </c>
      <c r="Q39" s="77"/>
      <c r="X39" s="1">
        <v>5</v>
      </c>
    </row>
    <row r="40" spans="1:24" ht="6" customHeight="1" thickTop="1" x14ac:dyDescent="0.2">
      <c r="A40" s="78"/>
      <c r="B40" s="79"/>
      <c r="C40" s="79"/>
      <c r="D40" s="79"/>
      <c r="E40" s="79"/>
      <c r="F40" s="79"/>
      <c r="G40" s="79"/>
      <c r="H40" s="80"/>
      <c r="I40" s="81"/>
      <c r="J40" s="82"/>
      <c r="K40" s="79"/>
      <c r="L40" s="79"/>
      <c r="N40" s="2"/>
    </row>
    <row r="41" spans="1:24" x14ac:dyDescent="0.2">
      <c r="A41" s="83" t="s">
        <v>18</v>
      </c>
      <c r="B41" s="54">
        <f t="shared" ref="B41:O41" si="7">AVERAGE(B9:B39)</f>
        <v>2.3117647058823538E-2</v>
      </c>
      <c r="C41" s="54">
        <f t="shared" si="7"/>
        <v>2.0888888888888887E-2</v>
      </c>
      <c r="D41" s="54">
        <f t="shared" si="7"/>
        <v>2.0857142857142859E-2</v>
      </c>
      <c r="E41" s="54">
        <f t="shared" si="7"/>
        <v>2.4375000000000004E-2</v>
      </c>
      <c r="F41" s="54">
        <f t="shared" si="7"/>
        <v>2.2055555555555557E-2</v>
      </c>
      <c r="G41" s="54">
        <f t="shared" si="7"/>
        <v>2.4210526315789484E-2</v>
      </c>
      <c r="H41" s="54">
        <f t="shared" si="7"/>
        <v>3.262962962962964E-2</v>
      </c>
      <c r="I41" s="84">
        <f t="shared" si="7"/>
        <v>1742</v>
      </c>
      <c r="J41" s="53">
        <f t="shared" si="7"/>
        <v>0.73703703703703694</v>
      </c>
      <c r="K41" s="85" t="e">
        <f t="shared" si="7"/>
        <v>#VALUE!</v>
      </c>
      <c r="L41" s="85" t="e">
        <f t="shared" si="7"/>
        <v>#VALUE!</v>
      </c>
      <c r="M41" s="58">
        <f t="shared" si="7"/>
        <v>10.840740740740742</v>
      </c>
      <c r="N41" s="53">
        <f t="shared" si="7"/>
        <v>7.7392592592592573</v>
      </c>
      <c r="O41" s="58" t="e">
        <f t="shared" si="7"/>
        <v>#VALUE!</v>
      </c>
      <c r="Q41" s="86"/>
    </row>
    <row r="42" spans="1:24" ht="13.5" thickBot="1" x14ac:dyDescent="0.25">
      <c r="A42" s="83" t="s">
        <v>22</v>
      </c>
      <c r="B42" s="87">
        <f t="shared" ref="B42:I42" si="8">MAX(B9:B39)</f>
        <v>0.04</v>
      </c>
      <c r="C42" s="87">
        <f t="shared" si="8"/>
        <v>2.1999999999999999E-2</v>
      </c>
      <c r="D42" s="87">
        <f t="shared" si="8"/>
        <v>2.5000000000000001E-2</v>
      </c>
      <c r="E42" s="87">
        <f t="shared" si="8"/>
        <v>0.05</v>
      </c>
      <c r="F42" s="54">
        <f t="shared" si="8"/>
        <v>0.05</v>
      </c>
      <c r="G42" s="54">
        <f t="shared" si="8"/>
        <v>0.05</v>
      </c>
      <c r="H42" s="54">
        <f t="shared" si="8"/>
        <v>7.3999999999999996E-2</v>
      </c>
      <c r="I42" s="84">
        <f t="shared" si="8"/>
        <v>1882</v>
      </c>
      <c r="J42" s="88"/>
      <c r="M42" s="1"/>
      <c r="O42" s="4"/>
    </row>
    <row r="43" spans="1:24" ht="18.75" customHeight="1" thickBot="1" x14ac:dyDescent="0.25">
      <c r="A43" s="117" t="s">
        <v>55</v>
      </c>
      <c r="B43" s="150" t="s">
        <v>35</v>
      </c>
      <c r="C43" s="151"/>
      <c r="D43" s="151"/>
      <c r="E43" s="152"/>
      <c r="J43" s="118">
        <f>MIN(J9:J39)</f>
        <v>0.62</v>
      </c>
      <c r="M43" s="1"/>
      <c r="O43" s="4"/>
    </row>
    <row r="44" spans="1:24" ht="18" customHeight="1" thickBot="1" x14ac:dyDescent="0.25">
      <c r="A44" s="140" t="s">
        <v>57</v>
      </c>
      <c r="B44" s="141"/>
      <c r="C44" s="141"/>
      <c r="D44" s="141"/>
      <c r="E44" s="141"/>
      <c r="F44" s="142"/>
      <c r="G44" s="146" t="s">
        <v>59</v>
      </c>
      <c r="H44" s="147"/>
      <c r="I44" s="147"/>
      <c r="J44" s="147"/>
      <c r="K44" s="148"/>
      <c r="L44" s="135" t="s">
        <v>61</v>
      </c>
      <c r="M44" s="89"/>
      <c r="N44" s="90"/>
      <c r="O44" s="91" t="s">
        <v>39</v>
      </c>
      <c r="P44" s="92"/>
      <c r="Q44" s="93"/>
    </row>
    <row r="45" spans="1:24" ht="18" customHeight="1" thickBot="1" x14ac:dyDescent="0.25">
      <c r="A45" s="143" t="s">
        <v>58</v>
      </c>
      <c r="B45" s="144"/>
      <c r="C45" s="144"/>
      <c r="D45" s="144"/>
      <c r="E45" s="144"/>
      <c r="F45" s="145"/>
      <c r="L45" s="94"/>
      <c r="M45" s="95"/>
      <c r="O45" s="136" t="s">
        <v>60</v>
      </c>
      <c r="P45" s="96"/>
      <c r="Q45" s="97"/>
    </row>
    <row r="46" spans="1:24" ht="18" customHeight="1" x14ac:dyDescent="0.2">
      <c r="A46" s="98" t="s">
        <v>53</v>
      </c>
      <c r="F46" s="99"/>
    </row>
    <row r="47" spans="1:24" ht="23.25" customHeight="1" x14ac:dyDescent="0.2">
      <c r="A47" s="100" t="s">
        <v>40</v>
      </c>
      <c r="H47" s="1"/>
      <c r="I47" s="101" t="s">
        <v>34</v>
      </c>
      <c r="J47" s="119" t="s">
        <v>62</v>
      </c>
      <c r="K47" s="113"/>
      <c r="M47" s="102" t="s">
        <v>30</v>
      </c>
      <c r="N47" s="103"/>
      <c r="O47" s="104"/>
      <c r="P47" s="104"/>
      <c r="Q47" s="105"/>
    </row>
    <row r="48" spans="1:24" ht="19.5" customHeight="1" x14ac:dyDescent="0.3">
      <c r="A48" s="106" t="s">
        <v>48</v>
      </c>
      <c r="I48" s="101" t="s">
        <v>44</v>
      </c>
      <c r="J48" s="120" t="s">
        <v>63</v>
      </c>
      <c r="K48" s="114"/>
      <c r="M48" s="102" t="s">
        <v>21</v>
      </c>
      <c r="N48" s="137">
        <v>45692</v>
      </c>
      <c r="O48" s="107"/>
      <c r="P48" s="108"/>
      <c r="Q48" s="109"/>
    </row>
    <row r="49" spans="1:11" ht="18.75" customHeight="1" x14ac:dyDescent="0.2">
      <c r="A49" s="110" t="s">
        <v>54</v>
      </c>
      <c r="I49" s="101" t="s">
        <v>45</v>
      </c>
      <c r="J49" s="116" t="s">
        <v>64</v>
      </c>
      <c r="K49" s="115"/>
    </row>
    <row r="50" spans="1:11" ht="15.75" x14ac:dyDescent="0.25">
      <c r="A50" s="3"/>
      <c r="B50" s="111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Braund Linda O</cp:lastModifiedBy>
  <cp:lastPrinted>2025-01-03T00:31:40Z</cp:lastPrinted>
  <dcterms:created xsi:type="dcterms:W3CDTF">1997-05-01T15:36:50Z</dcterms:created>
  <dcterms:modified xsi:type="dcterms:W3CDTF">2025-02-05T18:54:23Z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  <property fmtid="{D5CDD505-2E9C-101B-9397-08002B2CF9AE}" pid="7" name="MSIP_Label_ebdd6eeb-0dd0-4927-947e-a759f08fcf55_Enabled">
    <vt:lpwstr>true</vt:lpwstr>
  </property>
  <property fmtid="{D5CDD505-2E9C-101B-9397-08002B2CF9AE}" pid="8" name="MSIP_Label_ebdd6eeb-0dd0-4927-947e-a759f08fcf55_SetDate">
    <vt:lpwstr>2025-02-05T18:52:58Z</vt:lpwstr>
  </property>
  <property fmtid="{D5CDD505-2E9C-101B-9397-08002B2CF9AE}" pid="9" name="MSIP_Label_ebdd6eeb-0dd0-4927-947e-a759f08fcf55_Method">
    <vt:lpwstr>Privileged</vt:lpwstr>
  </property>
  <property fmtid="{D5CDD505-2E9C-101B-9397-08002B2CF9AE}" pid="10" name="MSIP_Label_ebdd6eeb-0dd0-4927-947e-a759f08fcf55_Name">
    <vt:lpwstr>Level 1 - Published (Items)</vt:lpwstr>
  </property>
  <property fmtid="{D5CDD505-2E9C-101B-9397-08002B2CF9AE}" pid="11" name="MSIP_Label_ebdd6eeb-0dd0-4927-947e-a759f08fcf55_SiteId">
    <vt:lpwstr>658e63e8-8d39-499c-8f48-13adc9452f4c</vt:lpwstr>
  </property>
  <property fmtid="{D5CDD505-2E9C-101B-9397-08002B2CF9AE}" pid="12" name="MSIP_Label_ebdd6eeb-0dd0-4927-947e-a759f08fcf55_ActionId">
    <vt:lpwstr>b8d5a04b-8ed9-456f-92cc-eceb5156d787</vt:lpwstr>
  </property>
  <property fmtid="{D5CDD505-2E9C-101B-9397-08002B2CF9AE}" pid="13" name="MSIP_Label_ebdd6eeb-0dd0-4927-947e-a759f08fcf55_ContentBits">
    <vt:lpwstr>0</vt:lpwstr>
  </property>
</Properties>
</file>