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PC\OWS_Data\CUSTOMERS-OWS\FERN ACRES\MONITORING AND OHA REPORTS\2025 Fern Acres\"/>
    </mc:Choice>
  </mc:AlternateContent>
  <xr:revisionPtr revIDLastSave="0" documentId="13_ncr:1_{9FFFEB5A-809F-4E02-BE90-BAE1919A515C}" xr6:coauthVersionLast="47" xr6:coauthVersionMax="47" xr10:uidLastSave="{00000000-0000-0000-0000-000000000000}"/>
  <bookViews>
    <workbookView xWindow="-120" yWindow="-120" windowWidth="29040" windowHeight="15840" xr2:uid="{2EF003FE-DD2D-49CD-AE88-F0B771BD98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D5" i="1"/>
  <c r="D6" i="1"/>
  <c r="D7" i="1"/>
  <c r="D34" i="1" l="1"/>
  <c r="D35" i="1"/>
  <c r="G46" i="1"/>
  <c r="G50" i="1"/>
  <c r="D50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G80" i="1"/>
  <c r="G79" i="1"/>
  <c r="G78" i="1"/>
  <c r="G77" i="1"/>
  <c r="G76" i="1"/>
  <c r="G75" i="1"/>
  <c r="G74" i="1"/>
  <c r="G73" i="1"/>
  <c r="G72" i="1"/>
  <c r="H72" i="1" s="1"/>
  <c r="G71" i="1"/>
  <c r="G70" i="1"/>
  <c r="G69" i="1"/>
  <c r="G68" i="1"/>
  <c r="G67" i="1"/>
  <c r="G66" i="1"/>
  <c r="G65" i="1"/>
  <c r="G64" i="1"/>
  <c r="G63" i="1"/>
  <c r="G62" i="1"/>
  <c r="G61" i="1"/>
  <c r="H61" i="1" s="1"/>
  <c r="G60" i="1"/>
  <c r="G59" i="1"/>
  <c r="G58" i="1"/>
  <c r="G57" i="1"/>
  <c r="G56" i="1"/>
  <c r="G55" i="1"/>
  <c r="G54" i="1"/>
  <c r="G53" i="1"/>
  <c r="H53" i="1" s="1"/>
  <c r="G52" i="1"/>
  <c r="G51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H74" i="1" l="1"/>
  <c r="H58" i="1"/>
  <c r="H80" i="1"/>
  <c r="H73" i="1"/>
  <c r="H69" i="1"/>
  <c r="H65" i="1"/>
  <c r="H57" i="1"/>
  <c r="H50" i="1"/>
  <c r="H54" i="1"/>
  <c r="H62" i="1"/>
  <c r="H66" i="1"/>
  <c r="H70" i="1"/>
  <c r="H78" i="1"/>
  <c r="H56" i="1"/>
  <c r="H64" i="1"/>
  <c r="H77" i="1"/>
  <c r="H52" i="1"/>
  <c r="H60" i="1"/>
  <c r="H68" i="1"/>
  <c r="H76" i="1"/>
  <c r="H63" i="1"/>
  <c r="H79" i="1"/>
  <c r="H55" i="1"/>
  <c r="H71" i="1"/>
  <c r="H51" i="1"/>
  <c r="H59" i="1"/>
  <c r="H67" i="1"/>
  <c r="H75" i="1"/>
</calcChain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<sst xmlns="http://schemas.openxmlformats.org/spreadsheetml/2006/main" count="66" uniqueCount="57">
  <si>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</si>
  <si>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</si>
  <si>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</si>
  <si>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</si>
  <si>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</si>
  <si>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</si>
  <si>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Fern Acres</t>
  </si>
  <si>
    <t>ID#:      41</t>
  </si>
  <si>
    <t>01563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</si>
  <si>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</si>
  <si>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</si>
  <si>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</si>
  <si>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</si>
  <si>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</si>
  <si>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</si>
  <si>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</si>
  <si>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</si>
  <si>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</si>
  <si>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</si>
  <si>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</si>
  <si>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</si>
  <si>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</si>
  <si>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</si>
  <si>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</si>
  <si>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</si>
  <si>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  Dan Reitz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</si>
  <si>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</si>
  <si>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</si>
  <si>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</si>
  <si>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t>CERT #: 6528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</si>
  <si>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</si>
  <si>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</si>
  <si>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</si>
  <si>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</si>
  <si>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</si>
  <si>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</si>
  <si>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Date / Time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</si>
  <si>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</si>
  <si>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</si>
  <si>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Actual CT</t>
  </si>
  <si>
    <t>Temp</t>
  </si>
  <si>
    <t>pH</t>
  </si>
  <si>
    <t>Required CT</t>
  </si>
  <si>
    <r>
      <t xml:space="preserve">CT Met? </t>
    </r>
    <r>
      <rPr>
        <vertAlign val="superscript"/>
        <sz val="11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</si>
  <si>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</si>
  <si>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</si>
  <si>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</si>
  <si>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</si>
  <si>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</si>
  <si>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</si>
  <si>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</si>
  <si>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</si>
  <si>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</si>
  <si>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</si>
  <si>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PAGE 2 of 2</t>
  </si>
  <si>
    <t>PHONE #: ( 541) 342-1718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</si>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</sst>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vertAlign val="subscript"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4" fillId="0" borderId="14" xfId="0" applyNumberFormat="1" applyFont="1" applyBorder="1" applyAlignment="1" applyProtection="1">
      <alignment horizontal="center"/>
      <protection locked="0"/>
    </xf>
    <xf numFmtId="2" fontId="4" fillId="0" borderId="15" xfId="0" applyNumberFormat="1" applyFont="1" applyBorder="1" applyAlignment="1" applyProtection="1">
      <alignment horizontal="center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14" fontId="2" fillId="0" borderId="34" xfId="0" applyNumberFormat="1" applyFont="1" applyBorder="1" applyAlignment="1" applyProtection="1">
      <alignment wrapText="1"/>
      <protection locked="0"/>
    </xf>
    <xf numFmtId="0" fontId="2" fillId="0" borderId="34" xfId="0" applyFont="1" applyBorder="1" applyAlignment="1" applyProtection="1">
      <alignment wrapText="1"/>
      <protection locked="0"/>
    </xf>
    <xf numFmtId="0" fontId="4" fillId="0" borderId="4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 applyProtection="1">
      <alignment horizontal="center"/>
      <protection locked="0"/>
    </xf>
    <xf numFmtId="2" fontId="4" fillId="0" borderId="44" xfId="0" applyNumberFormat="1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>
      <alignment horizontal="center"/>
    </xf>
    <xf numFmtId="164" fontId="4" fillId="0" borderId="19" xfId="0" applyNumberFormat="1" applyFont="1" applyBorder="1" applyAlignment="1" applyProtection="1">
      <alignment horizontal="center"/>
      <protection locked="0"/>
    </xf>
    <xf numFmtId="2" fontId="4" fillId="0" borderId="52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4" fontId="4" fillId="0" borderId="23" xfId="0" applyNumberFormat="1" applyFont="1" applyBorder="1" applyAlignment="1">
      <alignment horizontal="center"/>
    </xf>
    <xf numFmtId="0" fontId="4" fillId="0" borderId="23" xfId="0" applyFont="1" applyBorder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3" xfId="0" applyFont="1" applyBorder="1" applyAlignment="1" applyProtection="1">
      <alignment vertical="top"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2" fillId="0" borderId="33" xfId="0" applyFont="1" applyBorder="1" applyAlignment="1" applyProtection="1">
      <alignment vertical="top" wrapText="1"/>
      <protection locked="0"/>
    </xf>
    <xf numFmtId="0" fontId="2" fillId="0" borderId="34" xfId="0" applyFont="1" applyBorder="1" applyAlignment="1" applyProtection="1">
      <alignment vertical="top" wrapText="1"/>
      <protection locked="0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top" wrapText="1"/>
      <protection locked="0"/>
    </xf>
    <xf numFmtId="0" fontId="2" fillId="0" borderId="37" xfId="0" applyFont="1" applyBorder="1" applyAlignment="1" applyProtection="1">
      <alignment vertical="top" wrapText="1"/>
      <protection locked="0"/>
    </xf>
    <xf numFmtId="0" fontId="2" fillId="0" borderId="38" xfId="0" applyFont="1" applyBorder="1" applyAlignment="1" applyProtection="1">
      <alignment vertical="top"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wrapText="1"/>
      <protection locked="0"/>
    </xf>
    <xf numFmtId="2" fontId="4" fillId="0" borderId="21" xfId="0" applyNumberFormat="1" applyFon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2" fontId="4" fillId="0" borderId="1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39</xdr:row>
      <xdr:rowOff>0</xdr:rowOff>
    </xdr:from>
    <xdr:to>
      <xdr:col>7</xdr:col>
      <xdr:colOff>76200</xdr:colOff>
      <xdr:row>40</xdr:row>
      <xdr:rowOff>81863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FF24B5E-7043-4369-BABA-F2BDE2F3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</a:blip>
        <a:stretch>
          <a:fillRect/>
        </a:stretch>
      </xdr:blipFill>
      <xdr:spPr>
        <a:xfrm>
          <a:off x="5381625" y="13154025"/>
          <a:ext cx="1924050" cy="38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812D-EC93-4842-9E70-4E84E9753153}">
  <sheetPr>
    <pageSetUpPr fitToPage="1"/>
  </sheetPr>
  <dimension ref="A1:I83"/>
  <sheetViews>
    <sheetView tabSelected="1" workbookViewId="0">
      <selection activeCell="B5" sqref="B5"/>
    </sheetView>
  </sheetViews>
  <sheetFormatPr defaultRowHeight="15" x14ac:dyDescent="0.25"/>
  <cols>
    <col min="1" max="1" width="16" style="22" customWidth="1"/>
    <col min="2" max="2" width="15.42578125" style="22" customWidth="1"/>
    <col min="3" max="3" width="13.42578125" style="22" customWidth="1"/>
    <col min="4" max="4" width="14.28515625" style="22" customWidth="1"/>
    <col min="5" max="5" width="14" style="22" customWidth="1"/>
    <col min="6" max="6" width="16.85546875" style="22" customWidth="1"/>
    <col min="7" max="7" width="18.42578125" style="22" customWidth="1"/>
    <col min="8" max="8" width="18" style="22" customWidth="1"/>
    <col min="9" max="9" width="9" bestFit="1" customWidth="1"/>
  </cols>
  <sheetData>
    <row r="1" spans="1:9" s="3" customFormat="1" ht="24" customHeight="1" x14ac:dyDescent="0.2">
      <c r="A1" s="114" t="s">
        <v>0</v>
      </c>
      <c r="B1" s="114"/>
      <c r="C1" s="114"/>
      <c r="D1" s="114"/>
      <c r="E1" s="114"/>
      <c r="F1" s="114"/>
      <c r="G1" s="1" t="s">
        <v>1</v>
      </c>
      <c r="H1" s="2" t="s">
        <v>2</v>
      </c>
    </row>
    <row r="2" spans="1:9" s="3" customFormat="1" ht="24" customHeight="1" x14ac:dyDescent="0.2">
      <c r="A2" s="93" t="s">
        <v>3</v>
      </c>
      <c r="B2" s="93"/>
      <c r="C2" s="93"/>
      <c r="D2" s="93"/>
      <c r="E2" s="93"/>
      <c r="F2" s="93"/>
      <c r="G2" s="4" t="s">
        <v>4</v>
      </c>
      <c r="H2" s="77" t="s">
        <v>56</v>
      </c>
    </row>
    <row r="3" spans="1:9" s="9" customFormat="1" ht="24" customHeight="1" x14ac:dyDescent="0.25">
      <c r="A3" s="5" t="s">
        <v>5</v>
      </c>
      <c r="B3" s="115" t="s">
        <v>6</v>
      </c>
      <c r="C3" s="115"/>
      <c r="D3" s="116"/>
      <c r="E3" s="6" t="s">
        <v>7</v>
      </c>
      <c r="F3" s="6" t="s">
        <v>8</v>
      </c>
      <c r="G3" s="7" t="s">
        <v>9</v>
      </c>
      <c r="H3" s="8"/>
    </row>
    <row r="4" spans="1:9" s="16" customFormat="1" ht="32.25" customHeight="1" thickBot="1" x14ac:dyDescent="0.25">
      <c r="A4" s="10" t="s">
        <v>10</v>
      </c>
      <c r="B4" s="11" t="s">
        <v>11</v>
      </c>
      <c r="C4" s="12" t="s">
        <v>12</v>
      </c>
      <c r="D4" s="13" t="s">
        <v>13</v>
      </c>
      <c r="E4" s="14" t="s">
        <v>14</v>
      </c>
      <c r="F4" s="15" t="s">
        <v>15</v>
      </c>
      <c r="G4" s="117" t="s">
        <v>16</v>
      </c>
      <c r="H4" s="118"/>
    </row>
    <row r="5" spans="1:9" ht="24" customHeight="1" thickTop="1" x14ac:dyDescent="0.25">
      <c r="A5" s="17">
        <v>1</v>
      </c>
      <c r="B5" s="24">
        <v>20</v>
      </c>
      <c r="C5" s="19">
        <v>2</v>
      </c>
      <c r="D5" s="26">
        <f t="shared" ref="D5:D35" si="0">IF(B5="","",B5-C5)</f>
        <v>18</v>
      </c>
      <c r="E5" s="20">
        <v>45</v>
      </c>
      <c r="F5" s="21">
        <v>0.15</v>
      </c>
      <c r="G5" s="119">
        <f>F5</f>
        <v>0.15</v>
      </c>
      <c r="H5" s="120"/>
      <c r="I5" s="22"/>
    </row>
    <row r="6" spans="1:9" ht="24" customHeight="1" x14ac:dyDescent="0.25">
      <c r="A6" s="23">
        <v>2</v>
      </c>
      <c r="B6" s="24">
        <v>20</v>
      </c>
      <c r="C6" s="25">
        <v>2</v>
      </c>
      <c r="D6" s="26">
        <f t="shared" si="0"/>
        <v>18</v>
      </c>
      <c r="E6" s="27">
        <v>45</v>
      </c>
      <c r="F6" s="28">
        <v>0.13</v>
      </c>
      <c r="G6" s="112">
        <f t="shared" ref="G6:G34" si="1">F6</f>
        <v>0.13</v>
      </c>
      <c r="H6" s="113"/>
      <c r="I6" s="22"/>
    </row>
    <row r="7" spans="1:9" ht="24" customHeight="1" x14ac:dyDescent="0.25">
      <c r="A7" s="23">
        <v>3</v>
      </c>
      <c r="B7" s="24">
        <v>20</v>
      </c>
      <c r="C7" s="25">
        <v>2</v>
      </c>
      <c r="D7" s="26">
        <f t="shared" si="0"/>
        <v>18</v>
      </c>
      <c r="E7" s="27">
        <v>45</v>
      </c>
      <c r="F7" s="28">
        <v>0.15</v>
      </c>
      <c r="G7" s="112">
        <f t="shared" si="1"/>
        <v>0.15</v>
      </c>
      <c r="H7" s="113"/>
      <c r="I7" s="22"/>
    </row>
    <row r="8" spans="1:9" ht="24" customHeight="1" x14ac:dyDescent="0.25">
      <c r="A8" s="23">
        <v>4</v>
      </c>
      <c r="B8" s="24">
        <v>20</v>
      </c>
      <c r="C8" s="25">
        <v>2</v>
      </c>
      <c r="D8" s="26">
        <f t="shared" si="0"/>
        <v>18</v>
      </c>
      <c r="E8" s="27">
        <v>45</v>
      </c>
      <c r="F8" s="28">
        <v>0.13</v>
      </c>
      <c r="G8" s="112">
        <f t="shared" si="1"/>
        <v>0.13</v>
      </c>
      <c r="H8" s="113"/>
      <c r="I8" s="22"/>
    </row>
    <row r="9" spans="1:9" ht="24" customHeight="1" x14ac:dyDescent="0.25">
      <c r="A9" s="23">
        <v>5</v>
      </c>
      <c r="B9" s="24">
        <v>20</v>
      </c>
      <c r="C9" s="25">
        <v>2</v>
      </c>
      <c r="D9" s="26">
        <f t="shared" si="0"/>
        <v>18</v>
      </c>
      <c r="E9" s="27">
        <v>45</v>
      </c>
      <c r="F9" s="28">
        <v>0.15</v>
      </c>
      <c r="G9" s="112">
        <f t="shared" si="1"/>
        <v>0.15</v>
      </c>
      <c r="H9" s="113"/>
      <c r="I9" s="22"/>
    </row>
    <row r="10" spans="1:9" ht="24" customHeight="1" x14ac:dyDescent="0.25">
      <c r="A10" s="23">
        <v>6</v>
      </c>
      <c r="B10" s="24">
        <v>20</v>
      </c>
      <c r="C10" s="25">
        <v>2</v>
      </c>
      <c r="D10" s="26">
        <f t="shared" si="0"/>
        <v>18</v>
      </c>
      <c r="E10" s="27">
        <v>45</v>
      </c>
      <c r="F10" s="28">
        <v>0.13</v>
      </c>
      <c r="G10" s="112">
        <f t="shared" si="1"/>
        <v>0.13</v>
      </c>
      <c r="H10" s="113"/>
      <c r="I10" s="22"/>
    </row>
    <row r="11" spans="1:9" ht="24" customHeight="1" x14ac:dyDescent="0.25">
      <c r="A11" s="23">
        <v>7</v>
      </c>
      <c r="B11" s="24">
        <v>20</v>
      </c>
      <c r="C11" s="25">
        <v>2</v>
      </c>
      <c r="D11" s="26">
        <f t="shared" si="0"/>
        <v>18</v>
      </c>
      <c r="E11" s="27">
        <v>45</v>
      </c>
      <c r="F11" s="28">
        <v>0.13</v>
      </c>
      <c r="G11" s="112">
        <f t="shared" si="1"/>
        <v>0.13</v>
      </c>
      <c r="H11" s="113"/>
      <c r="I11" s="22"/>
    </row>
    <row r="12" spans="1:9" ht="24" customHeight="1" x14ac:dyDescent="0.25">
      <c r="A12" s="23">
        <v>8</v>
      </c>
      <c r="B12" s="24">
        <v>28</v>
      </c>
      <c r="C12" s="25">
        <v>2</v>
      </c>
      <c r="D12" s="26">
        <f t="shared" si="0"/>
        <v>26</v>
      </c>
      <c r="E12" s="27">
        <v>45</v>
      </c>
      <c r="F12" s="28">
        <v>0.18</v>
      </c>
      <c r="G12" s="112">
        <f t="shared" si="1"/>
        <v>0.18</v>
      </c>
      <c r="H12" s="113"/>
      <c r="I12" s="22"/>
    </row>
    <row r="13" spans="1:9" ht="24" customHeight="1" x14ac:dyDescent="0.25">
      <c r="A13" s="23">
        <v>9</v>
      </c>
      <c r="B13" s="24">
        <v>28</v>
      </c>
      <c r="C13" s="25">
        <v>2</v>
      </c>
      <c r="D13" s="26">
        <f t="shared" si="0"/>
        <v>26</v>
      </c>
      <c r="E13" s="27">
        <v>45</v>
      </c>
      <c r="F13" s="28">
        <v>0.18</v>
      </c>
      <c r="G13" s="112">
        <f t="shared" si="1"/>
        <v>0.18</v>
      </c>
      <c r="H13" s="113"/>
      <c r="I13" s="22"/>
    </row>
    <row r="14" spans="1:9" ht="24" customHeight="1" x14ac:dyDescent="0.25">
      <c r="A14" s="23">
        <v>10</v>
      </c>
      <c r="B14" s="24">
        <v>24</v>
      </c>
      <c r="C14" s="25">
        <v>2</v>
      </c>
      <c r="D14" s="26">
        <f t="shared" si="0"/>
        <v>22</v>
      </c>
      <c r="E14" s="27">
        <v>45</v>
      </c>
      <c r="F14" s="28">
        <v>0.21</v>
      </c>
      <c r="G14" s="112">
        <f t="shared" si="1"/>
        <v>0.21</v>
      </c>
      <c r="H14" s="113"/>
      <c r="I14" s="22"/>
    </row>
    <row r="15" spans="1:9" ht="24" customHeight="1" x14ac:dyDescent="0.25">
      <c r="A15" s="23">
        <v>11</v>
      </c>
      <c r="B15" s="24">
        <v>20</v>
      </c>
      <c r="C15" s="25">
        <v>2</v>
      </c>
      <c r="D15" s="26">
        <f t="shared" si="0"/>
        <v>18</v>
      </c>
      <c r="E15" s="27">
        <v>45</v>
      </c>
      <c r="F15" s="28">
        <v>0.54</v>
      </c>
      <c r="G15" s="112">
        <f t="shared" si="1"/>
        <v>0.54</v>
      </c>
      <c r="H15" s="113"/>
      <c r="I15" s="22"/>
    </row>
    <row r="16" spans="1:9" ht="24" customHeight="1" x14ac:dyDescent="0.25">
      <c r="A16" s="23">
        <v>12</v>
      </c>
      <c r="B16" s="24">
        <v>29</v>
      </c>
      <c r="C16" s="25">
        <v>2</v>
      </c>
      <c r="D16" s="26">
        <f t="shared" si="0"/>
        <v>27</v>
      </c>
      <c r="E16" s="27">
        <v>45</v>
      </c>
      <c r="F16" s="28">
        <v>0.19</v>
      </c>
      <c r="G16" s="112">
        <f t="shared" si="1"/>
        <v>0.19</v>
      </c>
      <c r="H16" s="113"/>
      <c r="I16" s="22"/>
    </row>
    <row r="17" spans="1:9" ht="24" customHeight="1" x14ac:dyDescent="0.25">
      <c r="A17" s="23">
        <v>13</v>
      </c>
      <c r="B17" s="24">
        <v>24</v>
      </c>
      <c r="C17" s="25">
        <v>2</v>
      </c>
      <c r="D17" s="26">
        <f t="shared" si="0"/>
        <v>22</v>
      </c>
      <c r="E17" s="27">
        <v>45</v>
      </c>
      <c r="F17" s="28">
        <v>0.19</v>
      </c>
      <c r="G17" s="112">
        <f t="shared" si="1"/>
        <v>0.19</v>
      </c>
      <c r="H17" s="113"/>
      <c r="I17" s="22"/>
    </row>
    <row r="18" spans="1:9" ht="24" customHeight="1" x14ac:dyDescent="0.25">
      <c r="A18" s="23">
        <v>14</v>
      </c>
      <c r="B18" s="24">
        <v>22</v>
      </c>
      <c r="C18" s="25">
        <v>2</v>
      </c>
      <c r="D18" s="26">
        <f t="shared" si="0"/>
        <v>20</v>
      </c>
      <c r="E18" s="27">
        <v>45</v>
      </c>
      <c r="F18" s="28">
        <v>0.16</v>
      </c>
      <c r="G18" s="112">
        <f t="shared" si="1"/>
        <v>0.16</v>
      </c>
      <c r="H18" s="113"/>
      <c r="I18" s="22"/>
    </row>
    <row r="19" spans="1:9" ht="24" customHeight="1" x14ac:dyDescent="0.25">
      <c r="A19" s="23">
        <v>15</v>
      </c>
      <c r="B19" s="24">
        <v>20</v>
      </c>
      <c r="C19" s="25">
        <v>2</v>
      </c>
      <c r="D19" s="26">
        <f t="shared" si="0"/>
        <v>18</v>
      </c>
      <c r="E19" s="27">
        <v>45</v>
      </c>
      <c r="F19" s="28">
        <v>0.2</v>
      </c>
      <c r="G19" s="112">
        <f t="shared" si="1"/>
        <v>0.2</v>
      </c>
      <c r="H19" s="113"/>
      <c r="I19" s="22"/>
    </row>
    <row r="20" spans="1:9" ht="24" customHeight="1" x14ac:dyDescent="0.25">
      <c r="A20" s="23">
        <v>16</v>
      </c>
      <c r="B20" s="24">
        <v>20</v>
      </c>
      <c r="C20" s="25">
        <v>2</v>
      </c>
      <c r="D20" s="26">
        <f t="shared" si="0"/>
        <v>18</v>
      </c>
      <c r="E20" s="27">
        <v>45</v>
      </c>
      <c r="F20" s="28">
        <v>0.2</v>
      </c>
      <c r="G20" s="112">
        <f t="shared" si="1"/>
        <v>0.2</v>
      </c>
      <c r="H20" s="113"/>
      <c r="I20" s="22"/>
    </row>
    <row r="21" spans="1:9" ht="24" customHeight="1" x14ac:dyDescent="0.25">
      <c r="A21" s="23">
        <v>17</v>
      </c>
      <c r="B21" s="24">
        <v>20</v>
      </c>
      <c r="C21" s="25">
        <v>2</v>
      </c>
      <c r="D21" s="26">
        <f t="shared" si="0"/>
        <v>18</v>
      </c>
      <c r="E21" s="27">
        <v>45</v>
      </c>
      <c r="F21" s="28">
        <v>0.18</v>
      </c>
      <c r="G21" s="112">
        <f t="shared" si="1"/>
        <v>0.18</v>
      </c>
      <c r="H21" s="113"/>
      <c r="I21" s="22"/>
    </row>
    <row r="22" spans="1:9" ht="24" customHeight="1" x14ac:dyDescent="0.25">
      <c r="A22" s="23">
        <v>18</v>
      </c>
      <c r="B22" s="24">
        <v>20</v>
      </c>
      <c r="C22" s="25">
        <v>2</v>
      </c>
      <c r="D22" s="26">
        <f t="shared" si="0"/>
        <v>18</v>
      </c>
      <c r="E22" s="27">
        <v>45</v>
      </c>
      <c r="F22" s="28">
        <v>0.21</v>
      </c>
      <c r="G22" s="112">
        <f t="shared" si="1"/>
        <v>0.21</v>
      </c>
      <c r="H22" s="113"/>
      <c r="I22" s="22"/>
    </row>
    <row r="23" spans="1:9" ht="24" customHeight="1" x14ac:dyDescent="0.25">
      <c r="A23" s="23">
        <v>19</v>
      </c>
      <c r="B23" s="24">
        <v>20</v>
      </c>
      <c r="C23" s="25">
        <v>2</v>
      </c>
      <c r="D23" s="26">
        <f t="shared" si="0"/>
        <v>18</v>
      </c>
      <c r="E23" s="27">
        <v>45</v>
      </c>
      <c r="F23" s="28">
        <v>0.2</v>
      </c>
      <c r="G23" s="112">
        <f t="shared" si="1"/>
        <v>0.2</v>
      </c>
      <c r="H23" s="113"/>
      <c r="I23" s="22"/>
    </row>
    <row r="24" spans="1:9" ht="24" customHeight="1" x14ac:dyDescent="0.25">
      <c r="A24" s="23">
        <v>20</v>
      </c>
      <c r="B24" s="24">
        <v>21</v>
      </c>
      <c r="C24" s="25">
        <v>2</v>
      </c>
      <c r="D24" s="26">
        <f t="shared" si="0"/>
        <v>19</v>
      </c>
      <c r="E24" s="27">
        <v>45</v>
      </c>
      <c r="F24" s="28">
        <v>0.18</v>
      </c>
      <c r="G24" s="112">
        <f t="shared" si="1"/>
        <v>0.18</v>
      </c>
      <c r="H24" s="113"/>
      <c r="I24" s="22"/>
    </row>
    <row r="25" spans="1:9" ht="24" customHeight="1" x14ac:dyDescent="0.25">
      <c r="A25" s="23">
        <v>21</v>
      </c>
      <c r="B25" s="24">
        <v>21</v>
      </c>
      <c r="C25" s="25">
        <v>2</v>
      </c>
      <c r="D25" s="26">
        <f t="shared" si="0"/>
        <v>19</v>
      </c>
      <c r="E25" s="27">
        <v>45</v>
      </c>
      <c r="F25" s="28">
        <v>0.19</v>
      </c>
      <c r="G25" s="112">
        <f t="shared" si="1"/>
        <v>0.19</v>
      </c>
      <c r="H25" s="113"/>
      <c r="I25" s="22"/>
    </row>
    <row r="26" spans="1:9" ht="24" customHeight="1" x14ac:dyDescent="0.25">
      <c r="A26" s="23">
        <v>22</v>
      </c>
      <c r="B26" s="24">
        <v>21</v>
      </c>
      <c r="C26" s="25">
        <v>2</v>
      </c>
      <c r="D26" s="26">
        <f t="shared" si="0"/>
        <v>19</v>
      </c>
      <c r="E26" s="27">
        <v>45</v>
      </c>
      <c r="F26" s="28">
        <v>0.18</v>
      </c>
      <c r="G26" s="112">
        <f t="shared" si="1"/>
        <v>0.18</v>
      </c>
      <c r="H26" s="113"/>
      <c r="I26" s="22"/>
    </row>
    <row r="27" spans="1:9" ht="24" customHeight="1" x14ac:dyDescent="0.25">
      <c r="A27" s="23">
        <v>23</v>
      </c>
      <c r="B27" s="24">
        <v>21</v>
      </c>
      <c r="C27" s="25">
        <v>2</v>
      </c>
      <c r="D27" s="26">
        <f t="shared" si="0"/>
        <v>19</v>
      </c>
      <c r="E27" s="27">
        <v>45</v>
      </c>
      <c r="F27" s="28">
        <v>0.19</v>
      </c>
      <c r="G27" s="112">
        <f t="shared" si="1"/>
        <v>0.19</v>
      </c>
      <c r="H27" s="113"/>
      <c r="I27" s="22"/>
    </row>
    <row r="28" spans="1:9" ht="24" customHeight="1" x14ac:dyDescent="0.25">
      <c r="A28" s="23">
        <v>24</v>
      </c>
      <c r="B28" s="24">
        <v>21</v>
      </c>
      <c r="C28" s="25">
        <v>2</v>
      </c>
      <c r="D28" s="26">
        <f t="shared" si="0"/>
        <v>19</v>
      </c>
      <c r="E28" s="27">
        <v>45</v>
      </c>
      <c r="F28" s="28">
        <v>0.19</v>
      </c>
      <c r="G28" s="112">
        <f t="shared" si="1"/>
        <v>0.19</v>
      </c>
      <c r="H28" s="113"/>
      <c r="I28" s="22"/>
    </row>
    <row r="29" spans="1:9" ht="24" customHeight="1" x14ac:dyDescent="0.25">
      <c r="A29" s="23">
        <v>25</v>
      </c>
      <c r="B29" s="24">
        <v>20</v>
      </c>
      <c r="C29" s="25">
        <v>2</v>
      </c>
      <c r="D29" s="26">
        <f t="shared" si="0"/>
        <v>18</v>
      </c>
      <c r="E29" s="27">
        <v>45</v>
      </c>
      <c r="F29" s="28">
        <v>0.18</v>
      </c>
      <c r="G29" s="112">
        <f t="shared" si="1"/>
        <v>0.18</v>
      </c>
      <c r="H29" s="113"/>
      <c r="I29" s="22"/>
    </row>
    <row r="30" spans="1:9" ht="24" customHeight="1" x14ac:dyDescent="0.25">
      <c r="A30" s="23">
        <v>26</v>
      </c>
      <c r="B30" s="24">
        <v>20</v>
      </c>
      <c r="C30" s="25">
        <v>2</v>
      </c>
      <c r="D30" s="26">
        <f t="shared" si="0"/>
        <v>18</v>
      </c>
      <c r="E30" s="27">
        <v>45</v>
      </c>
      <c r="F30" s="28">
        <v>0.21</v>
      </c>
      <c r="G30" s="112">
        <f t="shared" si="1"/>
        <v>0.21</v>
      </c>
      <c r="H30" s="113"/>
      <c r="I30" s="22"/>
    </row>
    <row r="31" spans="1:9" ht="24" customHeight="1" x14ac:dyDescent="0.25">
      <c r="A31" s="23">
        <v>27</v>
      </c>
      <c r="B31" s="24">
        <v>20</v>
      </c>
      <c r="C31" s="25">
        <v>2</v>
      </c>
      <c r="D31" s="26">
        <f t="shared" si="0"/>
        <v>18</v>
      </c>
      <c r="E31" s="27">
        <v>45</v>
      </c>
      <c r="F31" s="28">
        <v>0.18</v>
      </c>
      <c r="G31" s="112">
        <f t="shared" si="1"/>
        <v>0.18</v>
      </c>
      <c r="H31" s="113"/>
      <c r="I31" s="22"/>
    </row>
    <row r="32" spans="1:9" ht="24" customHeight="1" x14ac:dyDescent="0.25">
      <c r="A32" s="23">
        <v>28</v>
      </c>
      <c r="B32" s="24">
        <v>20</v>
      </c>
      <c r="C32" s="25">
        <v>2</v>
      </c>
      <c r="D32" s="26">
        <f t="shared" si="0"/>
        <v>18</v>
      </c>
      <c r="E32" s="27">
        <v>45</v>
      </c>
      <c r="F32" s="28">
        <v>0.17</v>
      </c>
      <c r="G32" s="112">
        <f t="shared" si="1"/>
        <v>0.17</v>
      </c>
      <c r="H32" s="113"/>
      <c r="I32" s="22"/>
    </row>
    <row r="33" spans="1:9" ht="24" customHeight="1" x14ac:dyDescent="0.25">
      <c r="A33" s="23">
        <v>29</v>
      </c>
      <c r="B33" s="24">
        <v>20</v>
      </c>
      <c r="C33" s="25">
        <v>2</v>
      </c>
      <c r="D33" s="26">
        <f t="shared" si="0"/>
        <v>18</v>
      </c>
      <c r="E33" s="27">
        <v>45</v>
      </c>
      <c r="F33" s="28">
        <v>0.2</v>
      </c>
      <c r="G33" s="112">
        <f t="shared" si="1"/>
        <v>0.2</v>
      </c>
      <c r="H33" s="113"/>
      <c r="I33" s="22"/>
    </row>
    <row r="34" spans="1:9" ht="24" customHeight="1" x14ac:dyDescent="0.25">
      <c r="A34" s="23">
        <v>30</v>
      </c>
      <c r="B34" s="24">
        <v>20</v>
      </c>
      <c r="C34" s="25">
        <v>2</v>
      </c>
      <c r="D34" s="26">
        <f t="shared" si="0"/>
        <v>18</v>
      </c>
      <c r="E34" s="27">
        <v>45</v>
      </c>
      <c r="F34" s="28">
        <v>0.2</v>
      </c>
      <c r="G34" s="112">
        <f t="shared" si="1"/>
        <v>0.2</v>
      </c>
      <c r="H34" s="113"/>
      <c r="I34" s="22"/>
    </row>
    <row r="35" spans="1:9" ht="24" customHeight="1" thickBot="1" x14ac:dyDescent="0.3">
      <c r="A35" s="29">
        <v>31</v>
      </c>
      <c r="B35" s="24">
        <v>20</v>
      </c>
      <c r="C35" s="25">
        <v>2</v>
      </c>
      <c r="D35" s="26">
        <f t="shared" si="0"/>
        <v>18</v>
      </c>
      <c r="E35" s="27">
        <v>45</v>
      </c>
      <c r="F35" s="28">
        <v>0.19</v>
      </c>
      <c r="G35" s="112">
        <f t="shared" ref="G35" si="2">F35</f>
        <v>0.19</v>
      </c>
      <c r="H35" s="113"/>
      <c r="I35" s="22"/>
    </row>
    <row r="36" spans="1:9" s="16" customFormat="1" ht="24" customHeight="1" thickTop="1" x14ac:dyDescent="0.25">
      <c r="A36" s="109" t="s">
        <v>17</v>
      </c>
      <c r="B36" s="110"/>
      <c r="C36" s="110"/>
      <c r="D36" s="110"/>
      <c r="E36" s="111"/>
      <c r="F36" s="109" t="s">
        <v>18</v>
      </c>
      <c r="G36" s="110"/>
      <c r="H36" s="111"/>
    </row>
    <row r="37" spans="1:9" s="32" customFormat="1" ht="28.5" customHeight="1" x14ac:dyDescent="0.25">
      <c r="A37" s="98" t="s">
        <v>19</v>
      </c>
      <c r="B37" s="99"/>
      <c r="C37" s="99"/>
      <c r="D37" s="99"/>
      <c r="E37" s="30" t="s">
        <v>20</v>
      </c>
      <c r="F37" s="31" t="s">
        <v>21</v>
      </c>
      <c r="G37" s="99" t="s">
        <v>22</v>
      </c>
      <c r="H37" s="100"/>
    </row>
    <row r="38" spans="1:9" s="32" customFormat="1" ht="24" customHeight="1" thickBot="1" x14ac:dyDescent="0.3">
      <c r="A38" s="101" t="s">
        <v>23</v>
      </c>
      <c r="B38" s="102"/>
      <c r="C38" s="102"/>
      <c r="D38" s="102"/>
      <c r="E38" s="33" t="s">
        <v>20</v>
      </c>
      <c r="F38" s="34" t="s">
        <v>20</v>
      </c>
      <c r="G38" s="103" t="s">
        <v>20</v>
      </c>
      <c r="H38" s="104"/>
    </row>
    <row r="39" spans="1:9" s="16" customFormat="1" ht="24" customHeight="1" thickTop="1" thickBot="1" x14ac:dyDescent="0.3">
      <c r="A39" s="105" t="s">
        <v>24</v>
      </c>
      <c r="B39" s="106"/>
      <c r="C39" s="106"/>
      <c r="D39" s="106"/>
      <c r="E39" s="107"/>
      <c r="F39" s="83" t="s">
        <v>25</v>
      </c>
      <c r="G39" s="108"/>
      <c r="H39" s="84"/>
    </row>
    <row r="40" spans="1:9" s="16" customFormat="1" ht="24" customHeight="1" thickTop="1" thickBot="1" x14ac:dyDescent="0.3">
      <c r="A40" s="80" t="s">
        <v>26</v>
      </c>
      <c r="B40" s="81"/>
      <c r="C40" s="81"/>
      <c r="D40" s="81"/>
      <c r="E40" s="82"/>
      <c r="F40" s="83" t="s">
        <v>27</v>
      </c>
      <c r="G40" s="84"/>
      <c r="H40" s="35">
        <v>45908</v>
      </c>
    </row>
    <row r="41" spans="1:9" s="16" customFormat="1" ht="27.75" customHeight="1" thickTop="1" thickBot="1" x14ac:dyDescent="0.3">
      <c r="A41" s="85" t="s">
        <v>28</v>
      </c>
      <c r="B41" s="86"/>
      <c r="C41" s="86"/>
      <c r="D41" s="86"/>
      <c r="E41" s="87"/>
      <c r="F41" s="83" t="s">
        <v>55</v>
      </c>
      <c r="G41" s="84"/>
      <c r="H41" s="36" t="s">
        <v>29</v>
      </c>
      <c r="I41" s="37"/>
    </row>
    <row r="42" spans="1:9" s="16" customFormat="1" ht="24" customHeight="1" thickTop="1" x14ac:dyDescent="0.25">
      <c r="A42" s="88" t="s">
        <v>30</v>
      </c>
      <c r="B42" s="88"/>
      <c r="C42" s="88"/>
      <c r="D42" s="88"/>
      <c r="E42" s="88"/>
      <c r="F42" s="89"/>
      <c r="G42" s="89"/>
      <c r="H42" s="89"/>
      <c r="I42" s="90"/>
    </row>
    <row r="43" spans="1:9" s="16" customFormat="1" ht="24" customHeight="1" x14ac:dyDescent="0.25">
      <c r="A43" s="91" t="s">
        <v>31</v>
      </c>
      <c r="B43" s="90"/>
      <c r="C43" s="90"/>
      <c r="D43" s="90"/>
      <c r="E43" s="90"/>
      <c r="F43" s="90"/>
      <c r="G43" s="90"/>
      <c r="H43" s="90"/>
      <c r="I43" s="90"/>
    </row>
    <row r="44" spans="1:9" ht="26.25" customHeight="1" x14ac:dyDescent="0.25">
      <c r="A44" s="92" t="s">
        <v>32</v>
      </c>
      <c r="B44" s="92"/>
      <c r="C44" s="92"/>
      <c r="D44" s="92"/>
      <c r="E44" s="92"/>
      <c r="F44" s="92"/>
      <c r="G44" s="92"/>
      <c r="H44" s="92"/>
      <c r="I44" s="22"/>
    </row>
    <row r="45" spans="1:9" s="22" customFormat="1" ht="24" customHeight="1" x14ac:dyDescent="0.25">
      <c r="A45" s="93" t="s">
        <v>0</v>
      </c>
      <c r="B45" s="93"/>
      <c r="C45" s="93"/>
      <c r="D45" s="93"/>
      <c r="E45" s="93"/>
      <c r="F45" s="93"/>
      <c r="G45" s="93"/>
      <c r="H45" s="39" t="s">
        <v>33</v>
      </c>
      <c r="I45" s="40"/>
    </row>
    <row r="46" spans="1:9" s="22" customFormat="1" ht="41.45" customHeight="1" x14ac:dyDescent="0.25">
      <c r="A46" s="41" t="s">
        <v>5</v>
      </c>
      <c r="B46" s="94" t="s">
        <v>6</v>
      </c>
      <c r="C46" s="94"/>
      <c r="D46" s="42" t="s">
        <v>34</v>
      </c>
      <c r="E46" s="43" t="s">
        <v>8</v>
      </c>
      <c r="F46" s="44" t="s">
        <v>4</v>
      </c>
      <c r="G46" s="78" t="str">
        <f>H2</f>
        <v>August 2025</v>
      </c>
      <c r="H46" s="45" t="s">
        <v>35</v>
      </c>
      <c r="I46" s="2">
        <v>1</v>
      </c>
    </row>
    <row r="47" spans="1:9" s="22" customFormat="1" ht="24" customHeight="1" thickBot="1" x14ac:dyDescent="0.3">
      <c r="A47" s="38"/>
    </row>
    <row r="48" spans="1:9" s="22" customFormat="1" ht="66.75" customHeight="1" thickTop="1" x14ac:dyDescent="0.25">
      <c r="A48" s="46" t="s">
        <v>36</v>
      </c>
      <c r="B48" s="47" t="s">
        <v>37</v>
      </c>
      <c r="C48" s="48" t="s">
        <v>38</v>
      </c>
      <c r="D48" s="49" t="s">
        <v>39</v>
      </c>
      <c r="E48" s="50" t="s">
        <v>40</v>
      </c>
      <c r="F48" s="51" t="s">
        <v>41</v>
      </c>
      <c r="G48" s="52" t="s">
        <v>42</v>
      </c>
      <c r="H48" s="52" t="s">
        <v>43</v>
      </c>
      <c r="I48" s="52" t="s">
        <v>44</v>
      </c>
    </row>
    <row r="49" spans="1:9" s="22" customFormat="1" ht="24" customHeight="1" thickBot="1" x14ac:dyDescent="0.3">
      <c r="A49" s="53"/>
      <c r="B49" s="54" t="s">
        <v>45</v>
      </c>
      <c r="C49" s="55" t="s">
        <v>46</v>
      </c>
      <c r="D49" s="56" t="s">
        <v>47</v>
      </c>
      <c r="E49" s="54" t="s">
        <v>48</v>
      </c>
      <c r="F49" s="55"/>
      <c r="G49" s="57" t="s">
        <v>49</v>
      </c>
      <c r="H49" s="58" t="s">
        <v>20</v>
      </c>
      <c r="I49" s="58" t="s">
        <v>50</v>
      </c>
    </row>
    <row r="50" spans="1:9" s="22" customFormat="1" ht="24" customHeight="1" thickTop="1" x14ac:dyDescent="0.25">
      <c r="A50" s="17">
        <v>1</v>
      </c>
      <c r="B50" s="18">
        <v>0.63</v>
      </c>
      <c r="C50" s="59">
        <v>130</v>
      </c>
      <c r="D50" s="60">
        <f>IF(B50="","",B50*C50)</f>
        <v>81.900000000000006</v>
      </c>
      <c r="E50" s="61">
        <v>18.399999999999999</v>
      </c>
      <c r="F50" s="62">
        <v>7.69</v>
      </c>
      <c r="G50" s="60">
        <f>IF(B50="","",IF(E50&lt;12.5,(0.353*$I$46)*(12.006+EXP(2.46-0.073*E50+0.125*B50+0.389*F50)),(0.361*$I$46)*(-2.261+EXP(2.69-0.065*E50+0.111*B50+0.361*F50))))</f>
        <v>26.875754535097055</v>
      </c>
      <c r="H50" s="63" t="str">
        <f>IF(D50="","",IF(D50&gt;=G50,"YES","NO"))</f>
        <v>YES</v>
      </c>
      <c r="I50" s="63">
        <v>18</v>
      </c>
    </row>
    <row r="51" spans="1:9" ht="24" customHeight="1" x14ac:dyDescent="0.25">
      <c r="A51" s="23">
        <v>2</v>
      </c>
      <c r="B51" s="24">
        <v>0.66</v>
      </c>
      <c r="C51" s="65">
        <v>130</v>
      </c>
      <c r="D51" s="66">
        <f t="shared" ref="D51:D80" si="3">IF(B51="","",B51*C51)</f>
        <v>85.8</v>
      </c>
      <c r="E51" s="67">
        <v>18.600000000000001</v>
      </c>
      <c r="F51" s="68">
        <v>7.69</v>
      </c>
      <c r="G51" s="66">
        <f t="shared" ref="G51:G78" si="4">IF(B51="","",IF(E51&lt;12.5,(0.353*$I$46)*(12.006+EXP(2.46-0.073*E51+0.125*B51+0.389*F51)),(0.361*$I$46)*(-2.261+EXP(2.69-0.065*E51+0.111*B51+0.361*F51))))</f>
        <v>26.609263691503678</v>
      </c>
      <c r="H51" s="69" t="str">
        <f t="shared" ref="H51:H80" si="5">IF(D51="","",IF(D51&gt;=G51,"YES","NO"))</f>
        <v>YES</v>
      </c>
      <c r="I51" s="69">
        <v>18</v>
      </c>
    </row>
    <row r="52" spans="1:9" ht="24" customHeight="1" x14ac:dyDescent="0.25">
      <c r="A52" s="23">
        <v>3</v>
      </c>
      <c r="B52" s="64">
        <v>0.61</v>
      </c>
      <c r="C52" s="65">
        <v>130</v>
      </c>
      <c r="D52" s="66">
        <f t="shared" si="3"/>
        <v>79.3</v>
      </c>
      <c r="E52" s="67">
        <v>18.3</v>
      </c>
      <c r="F52" s="68">
        <v>7.52</v>
      </c>
      <c r="G52" s="66">
        <f t="shared" si="4"/>
        <v>25.339100774603576</v>
      </c>
      <c r="H52" s="69" t="str">
        <f t="shared" si="5"/>
        <v>YES</v>
      </c>
      <c r="I52" s="69">
        <v>18</v>
      </c>
    </row>
    <row r="53" spans="1:9" ht="24" customHeight="1" x14ac:dyDescent="0.25">
      <c r="A53" s="23">
        <v>4</v>
      </c>
      <c r="B53" s="64">
        <v>0.69</v>
      </c>
      <c r="C53" s="65">
        <v>130</v>
      </c>
      <c r="D53" s="66">
        <f t="shared" si="3"/>
        <v>89.699999999999989</v>
      </c>
      <c r="E53" s="67">
        <v>18</v>
      </c>
      <c r="F53" s="68">
        <v>7.71</v>
      </c>
      <c r="G53" s="66">
        <f t="shared" si="4"/>
        <v>28.002427050332411</v>
      </c>
      <c r="H53" s="69" t="str">
        <f t="shared" si="5"/>
        <v>YES</v>
      </c>
      <c r="I53" s="69">
        <v>18</v>
      </c>
    </row>
    <row r="54" spans="1:9" ht="24" customHeight="1" x14ac:dyDescent="0.25">
      <c r="A54" s="23">
        <v>5</v>
      </c>
      <c r="B54" s="64">
        <v>0.64</v>
      </c>
      <c r="C54" s="65">
        <v>130</v>
      </c>
      <c r="D54" s="66">
        <f t="shared" si="3"/>
        <v>83.2</v>
      </c>
      <c r="E54" s="67">
        <v>19.600000000000001</v>
      </c>
      <c r="F54" s="68">
        <v>7.62</v>
      </c>
      <c r="G54" s="66">
        <f t="shared" si="4"/>
        <v>24.186450504792155</v>
      </c>
      <c r="H54" s="69" t="str">
        <f t="shared" si="5"/>
        <v>YES</v>
      </c>
      <c r="I54" s="69">
        <v>18</v>
      </c>
    </row>
    <row r="55" spans="1:9" ht="24" customHeight="1" x14ac:dyDescent="0.25">
      <c r="A55" s="23">
        <v>6</v>
      </c>
      <c r="B55" s="64">
        <v>0.63</v>
      </c>
      <c r="C55" s="65">
        <v>130</v>
      </c>
      <c r="D55" s="66">
        <f t="shared" si="3"/>
        <v>81.900000000000006</v>
      </c>
      <c r="E55" s="67">
        <v>19.3</v>
      </c>
      <c r="F55" s="68">
        <v>7.54</v>
      </c>
      <c r="G55" s="66">
        <f t="shared" si="4"/>
        <v>23.925543331348173</v>
      </c>
      <c r="H55" s="69" t="str">
        <f t="shared" si="5"/>
        <v>YES</v>
      </c>
      <c r="I55" s="69">
        <v>18</v>
      </c>
    </row>
    <row r="56" spans="1:9" ht="24" customHeight="1" x14ac:dyDescent="0.25">
      <c r="A56" s="23">
        <v>7</v>
      </c>
      <c r="B56" s="64">
        <v>0.66</v>
      </c>
      <c r="C56" s="65">
        <v>130</v>
      </c>
      <c r="D56" s="66">
        <f t="shared" si="3"/>
        <v>85.8</v>
      </c>
      <c r="E56" s="67">
        <v>18.899999999999999</v>
      </c>
      <c r="F56" s="68">
        <v>7.62</v>
      </c>
      <c r="G56" s="66">
        <f t="shared" si="4"/>
        <v>25.408504296357108</v>
      </c>
      <c r="H56" s="69" t="str">
        <f t="shared" si="5"/>
        <v>YES</v>
      </c>
      <c r="I56" s="69">
        <v>18</v>
      </c>
    </row>
    <row r="57" spans="1:9" ht="24" customHeight="1" x14ac:dyDescent="0.25">
      <c r="A57" s="23">
        <v>8</v>
      </c>
      <c r="B57" s="64">
        <v>0.67</v>
      </c>
      <c r="C57" s="65">
        <v>130</v>
      </c>
      <c r="D57" s="66">
        <f t="shared" si="3"/>
        <v>87.100000000000009</v>
      </c>
      <c r="E57" s="67">
        <v>19.7</v>
      </c>
      <c r="F57" s="68">
        <v>7.69</v>
      </c>
      <c r="G57" s="66">
        <f t="shared" si="4"/>
        <v>24.7451605512824</v>
      </c>
      <c r="H57" s="69" t="str">
        <f t="shared" si="5"/>
        <v>YES</v>
      </c>
      <c r="I57" s="69">
        <v>18</v>
      </c>
    </row>
    <row r="58" spans="1:9" ht="24" customHeight="1" x14ac:dyDescent="0.25">
      <c r="A58" s="23">
        <v>9</v>
      </c>
      <c r="B58" s="64">
        <v>0.62</v>
      </c>
      <c r="C58" s="65">
        <v>130</v>
      </c>
      <c r="D58" s="66">
        <f t="shared" si="3"/>
        <v>80.599999999999994</v>
      </c>
      <c r="E58" s="67">
        <v>19.399999999999999</v>
      </c>
      <c r="F58" s="68">
        <v>7.48</v>
      </c>
      <c r="G58" s="66">
        <f t="shared" si="4"/>
        <v>23.211847776952489</v>
      </c>
      <c r="H58" s="69" t="str">
        <f t="shared" si="5"/>
        <v>YES</v>
      </c>
      <c r="I58" s="69">
        <v>18</v>
      </c>
    </row>
    <row r="59" spans="1:9" ht="24" customHeight="1" x14ac:dyDescent="0.25">
      <c r="A59" s="23">
        <v>10</v>
      </c>
      <c r="B59" s="64">
        <v>0.7</v>
      </c>
      <c r="C59" s="65">
        <v>130</v>
      </c>
      <c r="D59" s="66">
        <f t="shared" si="3"/>
        <v>91</v>
      </c>
      <c r="E59" s="67">
        <v>21.3</v>
      </c>
      <c r="F59" s="68">
        <v>7.72</v>
      </c>
      <c r="G59" s="66">
        <f t="shared" si="4"/>
        <v>22.548860852372915</v>
      </c>
      <c r="H59" s="69" t="str">
        <f t="shared" si="5"/>
        <v>YES</v>
      </c>
      <c r="I59" s="69">
        <v>18</v>
      </c>
    </row>
    <row r="60" spans="1:9" ht="24" customHeight="1" x14ac:dyDescent="0.25">
      <c r="A60" s="23">
        <v>11</v>
      </c>
      <c r="B60" s="64">
        <v>0.67</v>
      </c>
      <c r="C60" s="65">
        <v>130</v>
      </c>
      <c r="D60" s="66">
        <f t="shared" si="3"/>
        <v>87.100000000000009</v>
      </c>
      <c r="E60" s="67">
        <v>20.5</v>
      </c>
      <c r="F60" s="68">
        <v>7.61</v>
      </c>
      <c r="G60" s="66">
        <f t="shared" si="4"/>
        <v>22.759152686307683</v>
      </c>
      <c r="H60" s="69" t="str">
        <f t="shared" si="5"/>
        <v>YES</v>
      </c>
      <c r="I60" s="69">
        <v>18</v>
      </c>
    </row>
    <row r="61" spans="1:9" ht="24" customHeight="1" x14ac:dyDescent="0.25">
      <c r="A61" s="23">
        <v>12</v>
      </c>
      <c r="B61" s="64">
        <v>0.8</v>
      </c>
      <c r="C61" s="65">
        <v>130</v>
      </c>
      <c r="D61" s="66">
        <f t="shared" si="3"/>
        <v>104</v>
      </c>
      <c r="E61" s="67">
        <v>19.7</v>
      </c>
      <c r="F61" s="68">
        <v>7.6</v>
      </c>
      <c r="G61" s="66">
        <f t="shared" si="4"/>
        <v>24.287665614527167</v>
      </c>
      <c r="H61" s="69" t="str">
        <f t="shared" si="5"/>
        <v>YES</v>
      </c>
      <c r="I61" s="69">
        <v>18</v>
      </c>
    </row>
    <row r="62" spans="1:9" ht="24" customHeight="1" x14ac:dyDescent="0.25">
      <c r="A62" s="23">
        <v>13</v>
      </c>
      <c r="B62" s="64">
        <v>0.68</v>
      </c>
      <c r="C62" s="65">
        <v>130</v>
      </c>
      <c r="D62" s="66">
        <f t="shared" si="3"/>
        <v>88.4</v>
      </c>
      <c r="E62" s="67">
        <v>20.100000000000001</v>
      </c>
      <c r="F62" s="68">
        <v>7.63</v>
      </c>
      <c r="G62" s="66">
        <f t="shared" si="4"/>
        <v>23.582547979113311</v>
      </c>
      <c r="H62" s="69" t="str">
        <f t="shared" si="5"/>
        <v>YES</v>
      </c>
      <c r="I62" s="69">
        <v>18</v>
      </c>
    </row>
    <row r="63" spans="1:9" ht="24" customHeight="1" x14ac:dyDescent="0.25">
      <c r="A63" s="23">
        <v>14</v>
      </c>
      <c r="B63" s="64">
        <v>0.62</v>
      </c>
      <c r="C63" s="65">
        <v>130</v>
      </c>
      <c r="D63" s="66">
        <f t="shared" si="3"/>
        <v>80.599999999999994</v>
      </c>
      <c r="E63" s="67">
        <v>20.3</v>
      </c>
      <c r="F63" s="68">
        <v>7.55</v>
      </c>
      <c r="G63" s="66">
        <f t="shared" si="4"/>
        <v>22.42651560992099</v>
      </c>
      <c r="H63" s="69" t="str">
        <f t="shared" si="5"/>
        <v>YES</v>
      </c>
      <c r="I63" s="69">
        <v>18</v>
      </c>
    </row>
    <row r="64" spans="1:9" ht="24" customHeight="1" x14ac:dyDescent="0.25">
      <c r="A64" s="23">
        <v>15</v>
      </c>
      <c r="B64" s="64">
        <v>1.1499999999999999</v>
      </c>
      <c r="C64" s="65">
        <v>130</v>
      </c>
      <c r="D64" s="66">
        <f t="shared" si="3"/>
        <v>149.5</v>
      </c>
      <c r="E64" s="67">
        <v>19.100000000000001</v>
      </c>
      <c r="F64" s="68">
        <v>7.54</v>
      </c>
      <c r="G64" s="66">
        <f t="shared" si="4"/>
        <v>25.738636279908839</v>
      </c>
      <c r="H64" s="69" t="str">
        <f t="shared" si="5"/>
        <v>YES</v>
      </c>
      <c r="I64" s="69">
        <v>18</v>
      </c>
    </row>
    <row r="65" spans="1:9" ht="24" customHeight="1" x14ac:dyDescent="0.25">
      <c r="A65" s="23">
        <v>16</v>
      </c>
      <c r="B65" s="64">
        <v>0.83</v>
      </c>
      <c r="C65" s="65">
        <v>130</v>
      </c>
      <c r="D65" s="66">
        <f t="shared" si="3"/>
        <v>107.89999999999999</v>
      </c>
      <c r="E65" s="67">
        <v>20</v>
      </c>
      <c r="F65" s="68">
        <v>7.7</v>
      </c>
      <c r="G65" s="66">
        <f t="shared" si="4"/>
        <v>24.793005055452419</v>
      </c>
      <c r="H65" s="69" t="str">
        <f t="shared" si="5"/>
        <v>YES</v>
      </c>
      <c r="I65" s="69">
        <v>18</v>
      </c>
    </row>
    <row r="66" spans="1:9" ht="24" customHeight="1" x14ac:dyDescent="0.25">
      <c r="A66" s="23">
        <v>17</v>
      </c>
      <c r="B66" s="64">
        <v>0.71</v>
      </c>
      <c r="C66" s="65">
        <v>130</v>
      </c>
      <c r="D66" s="66">
        <f t="shared" si="3"/>
        <v>92.3</v>
      </c>
      <c r="E66" s="67">
        <v>20.5</v>
      </c>
      <c r="F66" s="68">
        <v>7.58</v>
      </c>
      <c r="G66" s="66">
        <f t="shared" si="4"/>
        <v>22.608986340892706</v>
      </c>
      <c r="H66" s="69" t="str">
        <f t="shared" si="5"/>
        <v>YES</v>
      </c>
      <c r="I66" s="69">
        <v>18</v>
      </c>
    </row>
    <row r="67" spans="1:9" ht="24" customHeight="1" x14ac:dyDescent="0.25">
      <c r="A67" s="23">
        <v>18</v>
      </c>
      <c r="B67" s="24">
        <v>0.69</v>
      </c>
      <c r="C67" s="65">
        <v>130</v>
      </c>
      <c r="D67" s="66">
        <f t="shared" si="3"/>
        <v>89.699999999999989</v>
      </c>
      <c r="E67" s="67">
        <v>19.2</v>
      </c>
      <c r="F67" s="68">
        <v>7.62</v>
      </c>
      <c r="G67" s="66">
        <f t="shared" si="4"/>
        <v>24.987860558334919</v>
      </c>
      <c r="H67" s="69" t="str">
        <f t="shared" si="5"/>
        <v>YES</v>
      </c>
      <c r="I67" s="69">
        <v>18</v>
      </c>
    </row>
    <row r="68" spans="1:9" ht="24" customHeight="1" x14ac:dyDescent="0.25">
      <c r="A68" s="23">
        <v>19</v>
      </c>
      <c r="B68" s="64">
        <v>0.7</v>
      </c>
      <c r="C68" s="65">
        <v>130</v>
      </c>
      <c r="D68" s="66">
        <f t="shared" si="3"/>
        <v>91</v>
      </c>
      <c r="E68" s="67">
        <v>18.5</v>
      </c>
      <c r="F68" s="68">
        <v>7.7</v>
      </c>
      <c r="G68" s="66">
        <f t="shared" si="4"/>
        <v>27.011221646621554</v>
      </c>
      <c r="H68" s="69" t="str">
        <f t="shared" si="5"/>
        <v>YES</v>
      </c>
      <c r="I68" s="69">
        <v>18</v>
      </c>
    </row>
    <row r="69" spans="1:9" ht="24" customHeight="1" x14ac:dyDescent="0.25">
      <c r="A69" s="23">
        <v>20</v>
      </c>
      <c r="B69" s="64">
        <v>0.52</v>
      </c>
      <c r="C69" s="65">
        <v>130</v>
      </c>
      <c r="D69" s="66">
        <f t="shared" si="3"/>
        <v>67.600000000000009</v>
      </c>
      <c r="E69" s="67">
        <v>18.8</v>
      </c>
      <c r="F69" s="68">
        <v>7.64</v>
      </c>
      <c r="G69" s="66">
        <f t="shared" si="4"/>
        <v>25.360818703370136</v>
      </c>
      <c r="H69" s="69" t="str">
        <f t="shared" si="5"/>
        <v>YES</v>
      </c>
      <c r="I69" s="69">
        <v>18</v>
      </c>
    </row>
    <row r="70" spans="1:9" ht="24" customHeight="1" x14ac:dyDescent="0.25">
      <c r="A70" s="23">
        <v>21</v>
      </c>
      <c r="B70" s="64">
        <v>0.54</v>
      </c>
      <c r="C70" s="65">
        <v>130</v>
      </c>
      <c r="D70" s="66">
        <f t="shared" si="3"/>
        <v>70.2</v>
      </c>
      <c r="E70" s="67">
        <v>19.3</v>
      </c>
      <c r="F70" s="68">
        <v>7.65</v>
      </c>
      <c r="G70" s="66">
        <f t="shared" si="4"/>
        <v>24.671904558862867</v>
      </c>
      <c r="H70" s="69" t="str">
        <f t="shared" si="5"/>
        <v>YES</v>
      </c>
      <c r="I70" s="69">
        <v>18</v>
      </c>
    </row>
    <row r="71" spans="1:9" ht="24" customHeight="1" x14ac:dyDescent="0.25">
      <c r="A71" s="23">
        <v>22</v>
      </c>
      <c r="B71" s="64">
        <v>0.56999999999999995</v>
      </c>
      <c r="C71" s="65">
        <v>130</v>
      </c>
      <c r="D71" s="66">
        <f t="shared" si="3"/>
        <v>74.099999999999994</v>
      </c>
      <c r="E71" s="67">
        <v>17.600000000000001</v>
      </c>
      <c r="F71" s="68">
        <v>7.64</v>
      </c>
      <c r="G71" s="66">
        <f t="shared" si="4"/>
        <v>27.641874710881858</v>
      </c>
      <c r="H71" s="69" t="str">
        <f t="shared" si="5"/>
        <v>YES</v>
      </c>
      <c r="I71" s="69">
        <v>18</v>
      </c>
    </row>
    <row r="72" spans="1:9" ht="24" customHeight="1" x14ac:dyDescent="0.25">
      <c r="A72" s="23">
        <v>23</v>
      </c>
      <c r="B72" s="24">
        <v>0.53</v>
      </c>
      <c r="C72" s="65">
        <v>130</v>
      </c>
      <c r="D72" s="66">
        <f t="shared" si="3"/>
        <v>68.900000000000006</v>
      </c>
      <c r="E72" s="67">
        <v>18.100000000000001</v>
      </c>
      <c r="F72" s="68">
        <v>7.59</v>
      </c>
      <c r="G72" s="66">
        <f t="shared" si="4"/>
        <v>26.119213282384475</v>
      </c>
      <c r="H72" s="69" t="str">
        <f t="shared" si="5"/>
        <v>YES</v>
      </c>
      <c r="I72" s="69">
        <v>18</v>
      </c>
    </row>
    <row r="73" spans="1:9" ht="24" customHeight="1" x14ac:dyDescent="0.25">
      <c r="A73" s="23">
        <v>24</v>
      </c>
      <c r="B73" s="64">
        <v>0.52</v>
      </c>
      <c r="C73" s="65">
        <v>130</v>
      </c>
      <c r="D73" s="66">
        <f t="shared" si="3"/>
        <v>67.600000000000009</v>
      </c>
      <c r="E73" s="67">
        <v>18.100000000000001</v>
      </c>
      <c r="F73" s="68">
        <v>7.63</v>
      </c>
      <c r="G73" s="66">
        <f t="shared" si="4"/>
        <v>26.480666353923088</v>
      </c>
      <c r="H73" s="69" t="str">
        <f t="shared" si="5"/>
        <v>YES</v>
      </c>
      <c r="I73" s="69">
        <v>18</v>
      </c>
    </row>
    <row r="74" spans="1:9" ht="24" customHeight="1" x14ac:dyDescent="0.25">
      <c r="A74" s="23">
        <v>25</v>
      </c>
      <c r="B74" s="64">
        <v>0.45</v>
      </c>
      <c r="C74" s="65">
        <v>130</v>
      </c>
      <c r="D74" s="66">
        <f t="shared" si="3"/>
        <v>58.5</v>
      </c>
      <c r="E74" s="67">
        <v>18.5</v>
      </c>
      <c r="F74" s="68">
        <v>7.54</v>
      </c>
      <c r="G74" s="66">
        <f t="shared" si="4"/>
        <v>24.730594715455755</v>
      </c>
      <c r="H74" s="69" t="str">
        <f t="shared" si="5"/>
        <v>YES</v>
      </c>
      <c r="I74" s="69">
        <v>18</v>
      </c>
    </row>
    <row r="75" spans="1:9" ht="24" customHeight="1" x14ac:dyDescent="0.25">
      <c r="A75" s="23">
        <v>26</v>
      </c>
      <c r="B75" s="64">
        <v>0.55000000000000004</v>
      </c>
      <c r="C75" s="65">
        <v>130</v>
      </c>
      <c r="D75" s="66">
        <f t="shared" si="3"/>
        <v>71.5</v>
      </c>
      <c r="E75" s="67">
        <v>19.5</v>
      </c>
      <c r="F75" s="68">
        <v>7.55</v>
      </c>
      <c r="G75" s="66">
        <f t="shared" si="4"/>
        <v>23.477615576576977</v>
      </c>
      <c r="H75" s="69" t="str">
        <f t="shared" si="5"/>
        <v>YES</v>
      </c>
      <c r="I75" s="69">
        <v>18</v>
      </c>
    </row>
    <row r="76" spans="1:9" ht="24" customHeight="1" x14ac:dyDescent="0.25">
      <c r="A76" s="23">
        <v>27</v>
      </c>
      <c r="B76" s="64">
        <v>0.59</v>
      </c>
      <c r="C76" s="65">
        <v>130</v>
      </c>
      <c r="D76" s="66">
        <f t="shared" si="3"/>
        <v>76.7</v>
      </c>
      <c r="E76" s="67">
        <v>18.8</v>
      </c>
      <c r="F76" s="68">
        <v>7.62</v>
      </c>
      <c r="G76" s="66">
        <f t="shared" si="4"/>
        <v>25.375220035210226</v>
      </c>
      <c r="H76" s="69" t="str">
        <f t="shared" si="5"/>
        <v>YES</v>
      </c>
      <c r="I76" s="69">
        <v>18</v>
      </c>
    </row>
    <row r="77" spans="1:9" ht="24" customHeight="1" x14ac:dyDescent="0.25">
      <c r="A77" s="23">
        <v>28</v>
      </c>
      <c r="B77" s="64">
        <v>0.6</v>
      </c>
      <c r="C77" s="65">
        <v>130</v>
      </c>
      <c r="D77" s="66">
        <f t="shared" si="3"/>
        <v>78</v>
      </c>
      <c r="E77" s="67">
        <v>17.899999999999999</v>
      </c>
      <c r="F77" s="68">
        <v>7.71</v>
      </c>
      <c r="G77" s="66">
        <f t="shared" si="4"/>
        <v>27.902025271649194</v>
      </c>
      <c r="H77" s="69" t="str">
        <f t="shared" si="5"/>
        <v>YES</v>
      </c>
      <c r="I77" s="69">
        <v>18</v>
      </c>
    </row>
    <row r="78" spans="1:9" ht="24" customHeight="1" x14ac:dyDescent="0.25">
      <c r="A78" s="23">
        <v>29</v>
      </c>
      <c r="B78" s="64">
        <v>0.56999999999999995</v>
      </c>
      <c r="C78" s="65">
        <v>130</v>
      </c>
      <c r="D78" s="66">
        <f t="shared" si="3"/>
        <v>74.099999999999994</v>
      </c>
      <c r="E78" s="67">
        <v>18.5</v>
      </c>
      <c r="F78" s="68">
        <v>7.7</v>
      </c>
      <c r="G78" s="66">
        <f t="shared" si="4"/>
        <v>26.612554947138044</v>
      </c>
      <c r="H78" s="69" t="str">
        <f t="shared" si="5"/>
        <v>YES</v>
      </c>
      <c r="I78" s="69">
        <v>18</v>
      </c>
    </row>
    <row r="79" spans="1:9" ht="24" customHeight="1" x14ac:dyDescent="0.25">
      <c r="A79" s="23">
        <v>30</v>
      </c>
      <c r="B79" s="64">
        <v>0.54</v>
      </c>
      <c r="C79" s="65">
        <v>130</v>
      </c>
      <c r="D79" s="66">
        <f t="shared" si="3"/>
        <v>70.2</v>
      </c>
      <c r="E79" s="67">
        <v>18.100000000000001</v>
      </c>
      <c r="F79" s="68">
        <v>7.63</v>
      </c>
      <c r="G79" s="66">
        <f>IF(B79="","",IF(E79&lt;12.5,(0.353*$I$46)*(12.006+EXP(2.46-0.073*E79+0.125*B79+0.389*F79)),(0.361*$I$46)*(-2.261+EXP(2.69-0.065*E79+0.111*B79+0.361*F79))))</f>
        <v>26.541332758642351</v>
      </c>
      <c r="H79" s="69" t="str">
        <f t="shared" si="5"/>
        <v>YES</v>
      </c>
      <c r="I79" s="69">
        <v>18</v>
      </c>
    </row>
    <row r="80" spans="1:9" ht="24" customHeight="1" thickBot="1" x14ac:dyDescent="0.3">
      <c r="A80" s="29">
        <v>31</v>
      </c>
      <c r="B80" s="64">
        <v>0.51</v>
      </c>
      <c r="C80" s="65">
        <v>130</v>
      </c>
      <c r="D80" s="70">
        <f t="shared" si="3"/>
        <v>66.3</v>
      </c>
      <c r="E80" s="67">
        <v>18.399999999999999</v>
      </c>
      <c r="F80" s="68">
        <v>7.54</v>
      </c>
      <c r="G80" s="70">
        <f>IF(B80="","",IF(E80&lt;12.5,(0.353*$I$46)*(12.006+EXP(2.46-0.073*E80+0.125*B80+0.389*F80)),(0.361*$I$46)*(-2.261+EXP(2.69-0.065*E80+0.111*B80+0.361*F80))))</f>
        <v>25.069012716639325</v>
      </c>
      <c r="H80" s="71" t="str">
        <f t="shared" si="5"/>
        <v>YES</v>
      </c>
      <c r="I80" s="69">
        <v>18</v>
      </c>
    </row>
    <row r="81" spans="1:9" s="22" customFormat="1" ht="24" customHeight="1" thickTop="1" x14ac:dyDescent="0.25">
      <c r="A81" s="72" t="s">
        <v>51</v>
      </c>
      <c r="B81" s="73"/>
      <c r="C81" s="73"/>
      <c r="D81" s="74"/>
      <c r="E81" s="75"/>
      <c r="F81" s="76"/>
      <c r="G81" s="75"/>
      <c r="H81" s="95" t="s">
        <v>52</v>
      </c>
      <c r="I81" s="96"/>
    </row>
    <row r="82" spans="1:9" s="22" customFormat="1" ht="24" customHeight="1" x14ac:dyDescent="0.25">
      <c r="A82" s="97" t="s">
        <v>53</v>
      </c>
      <c r="B82" s="97"/>
      <c r="C82" s="97"/>
      <c r="D82" s="97"/>
      <c r="E82" s="97"/>
      <c r="F82" s="97"/>
      <c r="G82" s="97"/>
      <c r="H82" s="97"/>
      <c r="I82" s="97"/>
    </row>
    <row r="83" spans="1:9" s="22" customFormat="1" ht="24" customHeight="1" x14ac:dyDescent="0.25">
      <c r="A83" s="79" t="s">
        <v>54</v>
      </c>
      <c r="B83" s="79"/>
      <c r="C83" s="79"/>
      <c r="D83" s="79"/>
      <c r="E83" s="79"/>
      <c r="F83" s="79"/>
      <c r="G83" s="79"/>
      <c r="H83" s="79"/>
    </row>
  </sheetData>
  <mergeCells count="55">
    <mergeCell ref="G12:H12"/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24:H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36:E36"/>
    <mergeCell ref="F36:H3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A37:D37"/>
    <mergeCell ref="G37:H37"/>
    <mergeCell ref="A38:D38"/>
    <mergeCell ref="G38:H38"/>
    <mergeCell ref="A39:E39"/>
    <mergeCell ref="F39:H39"/>
    <mergeCell ref="A83:H83"/>
    <mergeCell ref="A40:E40"/>
    <mergeCell ref="F40:G40"/>
    <mergeCell ref="A41:E41"/>
    <mergeCell ref="F41:G41"/>
    <mergeCell ref="A42:I42"/>
    <mergeCell ref="A43:I43"/>
    <mergeCell ref="A44:H44"/>
    <mergeCell ref="A45:G45"/>
    <mergeCell ref="B46:C46"/>
    <mergeCell ref="H81:I81"/>
    <mergeCell ref="A82:I82"/>
  </mergeCells>
  <conditionalFormatting sqref="B50:B80">
    <cfRule type="cellIs" dxfId="2" priority="2" operator="lessThan">
      <formula>0.2</formula>
    </cfRule>
  </conditionalFormatting>
  <conditionalFormatting sqref="F5:H35">
    <cfRule type="cellIs" dxfId="1" priority="3" operator="greaterThan">
      <formula>1</formula>
    </cfRule>
  </conditionalFormatting>
  <conditionalFormatting sqref="H50:H80">
    <cfRule type="cellIs" dxfId="0" priority="1" operator="equal">
      <formula>"no"</formula>
    </cfRule>
  </conditionalFormatting>
  <printOptions horizontalCentered="1"/>
  <pageMargins left="0.28000000000000003" right="0.28000000000000003" top="0.5" bottom="0.5" header="0.5" footer="0.5"/>
  <pageSetup scale="7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PRUNTY</dc:creator>
  <cp:lastModifiedBy>Katie Thompson</cp:lastModifiedBy>
  <cp:lastPrinted>2025-06-09T16:14:41Z</cp:lastPrinted>
  <dcterms:created xsi:type="dcterms:W3CDTF">2025-05-07T17:25:23Z</dcterms:created>
  <dcterms:modified xsi:type="dcterms:W3CDTF">2025-09-08T23:08:30Z</dcterms:modified>
</cp:coreProperties>
</file>