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hg+ityCXCuEnfy6wzexgUA2w1lO+FebAfKx4fHB+WBo="/>
    </ext>
  </extLst>
</workbook>
</file>

<file path=xl/sharedStrings.xml><?xml version="1.0" encoding="utf-8"?>
<sst xmlns="http://schemas.openxmlformats.org/spreadsheetml/2006/main" count="66" uniqueCount="57">
  <si>
    <t>OHA - Drinking Water Services - Surface Water Quality Data Form</t>
  </si>
  <si>
    <t>County:</t>
  </si>
  <si>
    <t>Lincoln</t>
  </si>
  <si>
    <t>Cartridge or  Bag Filtration</t>
  </si>
  <si>
    <t xml:space="preserve">Month/Year: </t>
  </si>
  <si>
    <t xml:space="preserve">System Name: </t>
  </si>
  <si>
    <t>Drift Creek Landing</t>
  </si>
  <si>
    <t>ID#:      41</t>
  </si>
  <si>
    <t>92038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</si>
  <si>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</si>
  <si>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</si>
  <si>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</si>
  <si>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</si>
  <si>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</si>
  <si>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</si>
  <si>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</si>
  <si>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</si>
  <si>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</si>
  <si>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</si>
  <si>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</si>
  <si>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</si>
  <si>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</si>
  <si>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</si>
  <si>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</si>
  <si>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</si>
  <si>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Hayden Long</t>
  </si>
  <si>
    <t>PSID = pounds per square inch difference (before filter - after filter)</t>
  </si>
  <si>
    <t>SIGNATURE:</t>
  </si>
  <si>
    <t>DATE: 08/10/25</t>
  </si>
  <si>
    <t>PSID When to Change Filter = look in manual for manufacturer's specifications when to change the filter, at what PSID.</t>
  </si>
  <si>
    <t>PHONE #: (916) 712-9601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</si>
  <si>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</si>
  <si>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</si>
  <si>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</si>
  <si>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</si>
  <si>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</si>
  <si>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</si>
  <si>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</si>
  <si>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</si>
  <si>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</si>
  <si>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</si>
  <si>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</si>
  <si>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</si>
  <si>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</si>
  <si>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</si>
  <si>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</si>
  <si>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</si>
  <si>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</si>
  <si>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</si>
  <si>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</si>
  <si>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</si>
  <si>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</si>
  <si>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</si>
  <si>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</si>
  <si>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November 2022</t>
  </si>
  <si>
    <r>
      <rPr>
        <rFont val="Arial"/>
        <b/>
        <color theme="1"/>
        <sz val="10.0"/>
      </rPr>
      <t>Return by 10th of following month by email, fax, or mail to:</t>
    </r>
    <r>
      <rPr>
        <rFont val="Arial"/>
        <color theme="1"/>
        <sz val="10.0"/>
      </rPr>
      <t xml:space="preserve"> 
</t>
    </r>
    <r>
      <rPr>
        <rFont val="Arial"/>
        <color theme="1"/>
        <sz val="10.0"/>
        <u/>
      </rPr>
      <t>dwp.dmce@oha.oregon.gov</t>
    </r>
    <r>
      <rPr>
        <rFont val="Arial"/>
        <color theme="1"/>
        <sz val="10.0"/>
      </rPr>
      <t>; 971-673-0694; or Drinking Water Services, PO Box 14350, Portland, OR  97293-0350</t>
    </r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</si>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</sst>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/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1" fillId="0" fontId="3" numFmtId="0" xfId="0" applyAlignment="1" applyBorder="1" applyFont="1">
      <alignment horizontal="center" vertical="center"/>
    </xf>
    <xf borderId="0" fillId="0" fontId="3" numFmtId="0" xfId="0" applyFont="1"/>
    <xf borderId="2" fillId="0" fontId="1" numFmtId="0" xfId="0" applyAlignment="1" applyBorder="1" applyFont="1">
      <alignment horizontal="center" vertical="center"/>
    </xf>
    <xf borderId="2" fillId="0" fontId="4" numFmtId="0" xfId="0" applyBorder="1" applyFont="1"/>
    <xf borderId="2" fillId="0" fontId="2" numFmtId="0" xfId="0" applyAlignment="1" applyBorder="1" applyFont="1">
      <alignment horizontal="right" vertical="center"/>
    </xf>
    <xf borderId="1" fillId="0" fontId="3" numFmtId="164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shrinkToFit="1" vertical="center" wrapText="0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vertical="center"/>
    </xf>
    <xf borderId="4" fillId="0" fontId="2" numFmtId="0" xfId="0" applyAlignment="1" applyBorder="1" applyFont="1">
      <alignment vertical="center"/>
    </xf>
    <xf borderId="5" fillId="0" fontId="2" numFmtId="165" xfId="0" applyAlignment="1" applyBorder="1" applyFont="1" applyNumberFormat="1">
      <alignment horizontal="center" vertical="center"/>
    </xf>
    <xf borderId="0" fillId="0" fontId="2" numFmtId="0" xfId="0" applyFont="1"/>
    <xf borderId="6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Font="1"/>
    <xf borderId="13" fillId="0" fontId="6" numFmtId="0" xfId="0" applyAlignment="1" applyBorder="1" applyFont="1">
      <alignment horizontal="center"/>
    </xf>
    <xf borderId="14" fillId="0" fontId="5" numFmtId="2" xfId="0" applyAlignment="1" applyBorder="1" applyFont="1" applyNumberFormat="1">
      <alignment horizontal="center"/>
    </xf>
    <xf borderId="15" fillId="0" fontId="5" numFmtId="2" xfId="0" applyAlignment="1" applyBorder="1" applyFont="1" applyNumberFormat="1">
      <alignment horizontal="center" readingOrder="0"/>
    </xf>
    <xf borderId="16" fillId="0" fontId="5" numFmtId="2" xfId="0" applyAlignment="1" applyBorder="1" applyFont="1" applyNumberFormat="1">
      <alignment horizontal="center"/>
    </xf>
    <xf borderId="17" fillId="0" fontId="5" numFmtId="2" xfId="0" applyAlignment="1" applyBorder="1" applyFont="1" applyNumberFormat="1">
      <alignment horizontal="center"/>
    </xf>
    <xf borderId="13" fillId="0" fontId="5" numFmtId="2" xfId="0" applyAlignment="1" applyBorder="1" applyFont="1" applyNumberFormat="1">
      <alignment horizontal="center" readingOrder="0"/>
    </xf>
    <xf borderId="18" fillId="0" fontId="5" numFmtId="2" xfId="0" applyAlignment="1" applyBorder="1" applyFont="1" applyNumberFormat="1">
      <alignment horizontal="center"/>
    </xf>
    <xf borderId="19" fillId="0" fontId="4" numFmtId="0" xfId="0" applyBorder="1" applyFont="1"/>
    <xf borderId="0" fillId="0" fontId="7" numFmtId="0" xfId="0" applyFont="1"/>
    <xf borderId="6" fillId="0" fontId="6" numFmtId="0" xfId="0" applyAlignment="1" applyBorder="1" applyFont="1">
      <alignment horizontal="center"/>
    </xf>
    <xf borderId="20" fillId="0" fontId="5" numFmtId="2" xfId="0" applyAlignment="1" applyBorder="1" applyFont="1" applyNumberFormat="1">
      <alignment horizontal="center"/>
    </xf>
    <xf borderId="1" fillId="0" fontId="5" numFmtId="2" xfId="0" applyAlignment="1" applyBorder="1" applyFont="1" applyNumberFormat="1">
      <alignment horizontal="center"/>
    </xf>
    <xf borderId="21" fillId="0" fontId="5" numFmtId="2" xfId="0" applyAlignment="1" applyBorder="1" applyFont="1" applyNumberFormat="1">
      <alignment horizontal="center"/>
    </xf>
    <xf borderId="22" fillId="0" fontId="4" numFmtId="0" xfId="0" applyBorder="1" applyFont="1"/>
    <xf borderId="23" fillId="0" fontId="6" numFmtId="0" xfId="0" applyAlignment="1" applyBorder="1" applyFont="1">
      <alignment horizontal="center"/>
    </xf>
    <xf borderId="24" fillId="0" fontId="5" numFmtId="2" xfId="0" applyAlignment="1" applyBorder="1" applyFont="1" applyNumberFormat="1">
      <alignment horizontal="center"/>
    </xf>
    <xf borderId="11" fillId="0" fontId="5" numFmtId="2" xfId="0" applyAlignment="1" applyBorder="1" applyFont="1" applyNumberFormat="1">
      <alignment horizontal="center"/>
    </xf>
    <xf borderId="18" fillId="0" fontId="2" numFmtId="0" xfId="0" applyAlignment="1" applyBorder="1" applyFont="1">
      <alignment horizontal="center" shrinkToFit="0" wrapText="1"/>
    </xf>
    <xf borderId="25" fillId="0" fontId="4" numFmtId="0" xfId="0" applyBorder="1" applyFont="1"/>
    <xf borderId="26" fillId="0" fontId="5" numFmtId="0" xfId="0" applyAlignment="1" applyBorder="1" applyFont="1">
      <alignment horizontal="center" shrinkToFit="0" vertical="center" wrapText="1"/>
    </xf>
    <xf borderId="27" fillId="0" fontId="4" numFmtId="0" xfId="0" applyBorder="1" applyFont="1"/>
    <xf borderId="28" fillId="0" fontId="2" numFmtId="0" xfId="0" applyAlignment="1" applyBorder="1" applyFont="1">
      <alignment horizontal="center" vertical="center"/>
    </xf>
    <xf borderId="29" fillId="0" fontId="8" numFmtId="0" xfId="0" applyAlignment="1" applyBorder="1" applyFont="1">
      <alignment horizontal="center" shrinkToFit="0" vertical="center" wrapText="1"/>
    </xf>
    <xf borderId="27" fillId="0" fontId="5" numFmtId="0" xfId="0" applyAlignment="1" applyBorder="1" applyFont="1">
      <alignment horizontal="center" shrinkToFit="0" vertical="center" wrapText="1"/>
    </xf>
    <xf borderId="28" fillId="0" fontId="4" numFmtId="0" xfId="0" applyBorder="1" applyFont="1"/>
    <xf borderId="0" fillId="0" fontId="5" numFmtId="0" xfId="0" applyAlignment="1" applyFont="1">
      <alignment horizontal="center" vertical="center"/>
    </xf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34" fillId="0" fontId="2" numFmtId="0" xfId="0" applyAlignment="1" applyBorder="1" applyFont="1">
      <alignment shrinkToFit="0" vertical="top" wrapText="1"/>
    </xf>
    <xf borderId="35" fillId="0" fontId="4" numFmtId="0" xfId="0" applyBorder="1" applyFont="1"/>
    <xf borderId="36" fillId="0" fontId="4" numFmtId="0" xfId="0" applyBorder="1" applyFont="1"/>
    <xf borderId="37" fillId="0" fontId="2" numFmtId="0" xfId="0" applyAlignment="1" applyBorder="1" applyFont="1">
      <alignment shrinkToFit="0" wrapText="1"/>
    </xf>
    <xf borderId="38" fillId="0" fontId="4" numFmtId="0" xfId="0" applyBorder="1" applyFont="1"/>
    <xf borderId="39" fillId="0" fontId="4" numFmtId="0" xfId="0" applyBorder="1" applyFont="1"/>
    <xf borderId="40" fillId="0" fontId="2" numFmtId="0" xfId="0" applyAlignment="1" applyBorder="1" applyFont="1">
      <alignment shrinkToFit="0" vertical="top" wrapText="1"/>
    </xf>
    <xf borderId="41" fillId="0" fontId="4" numFmtId="0" xfId="0" applyBorder="1" applyFont="1"/>
    <xf borderId="32" fillId="0" fontId="2" numFmtId="0" xfId="0" applyAlignment="1" applyBorder="1" applyFont="1">
      <alignment readingOrder="0" shrinkToFit="0" wrapText="1"/>
    </xf>
    <xf borderId="30" fillId="0" fontId="2" numFmtId="0" xfId="0" applyAlignment="1" applyBorder="1" applyFont="1">
      <alignment shrinkToFit="0" vertical="top" wrapText="1"/>
    </xf>
    <xf borderId="32" fillId="0" fontId="2" numFmtId="0" xfId="0" applyAlignment="1" applyBorder="1" applyFont="1">
      <alignment shrinkToFit="0" wrapText="1"/>
    </xf>
    <xf borderId="40" fillId="0" fontId="5" numFmtId="0" xfId="0" applyBorder="1" applyFont="1"/>
    <xf borderId="35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vertical="top"/>
    </xf>
    <xf borderId="0" fillId="0" fontId="10" numFmtId="0" xfId="0" applyAlignment="1" applyFont="1">
      <alignment horizontal="center"/>
    </xf>
    <xf borderId="42" fillId="0" fontId="3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42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vertical="center"/>
    </xf>
    <xf borderId="4" fillId="0" fontId="2" numFmtId="49" xfId="0" applyAlignment="1" applyBorder="1" applyFont="1" applyNumberFormat="1">
      <alignment horizontal="left" vertical="center"/>
    </xf>
    <xf borderId="4" fillId="0" fontId="2" numFmtId="49" xfId="0" applyAlignment="1" applyBorder="1" applyFont="1" applyNumberFormat="1">
      <alignment vertical="center"/>
    </xf>
    <xf borderId="4" fillId="0" fontId="2" numFmtId="164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/>
    </xf>
    <xf borderId="1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shrinkToFit="0" wrapText="1"/>
    </xf>
    <xf borderId="43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4" fillId="0" fontId="5" numFmtId="0" xfId="0" applyAlignment="1" applyBorder="1" applyFont="1">
      <alignment horizontal="center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horizontal="left" vertical="center"/>
    </xf>
    <xf borderId="47" fillId="0" fontId="5" numFmtId="0" xfId="0" applyAlignment="1" applyBorder="1" applyFont="1">
      <alignment horizontal="center" vertical="center"/>
    </xf>
    <xf borderId="48" fillId="0" fontId="5" numFmtId="0" xfId="0" applyAlignment="1" applyBorder="1" applyFont="1">
      <alignment horizontal="center" vertical="center"/>
    </xf>
    <xf borderId="49" fillId="0" fontId="2" numFmtId="0" xfId="0" applyAlignment="1" applyBorder="1" applyFont="1">
      <alignment horizontal="center" vertical="center"/>
    </xf>
    <xf borderId="50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readingOrder="0"/>
    </xf>
    <xf borderId="43" fillId="0" fontId="5" numFmtId="0" xfId="0" applyAlignment="1" applyBorder="1" applyFon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5" numFmtId="165" xfId="0" applyAlignment="1" applyBorder="1" applyFont="1" applyNumberFormat="1">
      <alignment horizontal="center" readingOrder="0"/>
    </xf>
    <xf borderId="43" fillId="0" fontId="5" numFmtId="2" xfId="0" applyAlignment="1" applyBorder="1" applyFont="1" applyNumberFormat="1">
      <alignment horizontal="center" readingOrder="0"/>
    </xf>
    <xf borderId="51" fillId="0" fontId="5" numFmtId="0" xfId="0" applyAlignment="1" applyBorder="1" applyFont="1">
      <alignment horizontal="center"/>
    </xf>
    <xf borderId="20" fillId="0" fontId="5" numFmtId="0" xfId="0" applyAlignment="1" applyBorder="1" applyFont="1">
      <alignment horizontal="center" readingOrder="0"/>
    </xf>
    <xf borderId="6" fillId="0" fontId="5" numFmtId="165" xfId="0" applyAlignment="1" applyBorder="1" applyFont="1" applyNumberFormat="1">
      <alignment horizontal="center"/>
    </xf>
    <xf borderId="52" fillId="0" fontId="5" numFmtId="2" xfId="0" applyAlignment="1" applyBorder="1" applyFont="1" applyNumberFormat="1">
      <alignment horizontal="center" readingOrder="0"/>
    </xf>
    <xf borderId="6" fillId="0" fontId="5" numFmtId="0" xfId="0" applyAlignment="1" applyBorder="1" applyFont="1">
      <alignment horizontal="center"/>
    </xf>
    <xf borderId="52" fillId="0" fontId="5" numFmtId="2" xfId="0" applyAlignment="1" applyBorder="1" applyFont="1" applyNumberFormat="1">
      <alignment horizontal="center"/>
    </xf>
    <xf borderId="47" fillId="0" fontId="5" numFmtId="0" xfId="0" applyAlignment="1" applyBorder="1" applyFont="1">
      <alignment horizontal="center"/>
    </xf>
    <xf borderId="23" fillId="0" fontId="5" numFmtId="165" xfId="0" applyAlignment="1" applyBorder="1" applyFont="1" applyNumberFormat="1">
      <alignment horizontal="center"/>
    </xf>
    <xf borderId="48" fillId="0" fontId="5" numFmtId="2" xfId="0" applyAlignment="1" applyBorder="1" applyFont="1" applyNumberFormat="1">
      <alignment horizontal="center" readingOrder="0"/>
    </xf>
    <xf borderId="23" fillId="0" fontId="5" numFmtId="0" xfId="0" applyAlignment="1" applyBorder="1" applyFont="1">
      <alignment horizontal="center"/>
    </xf>
    <xf borderId="0" fillId="0" fontId="5" numFmtId="20" xfId="0" applyAlignment="1" applyFont="1" applyNumberFormat="1">
      <alignment horizontal="left"/>
    </xf>
    <xf borderId="0" fillId="0" fontId="5" numFmtId="0" xfId="0" applyAlignment="1" applyFont="1">
      <alignment horizontal="center"/>
    </xf>
    <xf borderId="0" fillId="0" fontId="5" numFmtId="1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5" numFmtId="2" xfId="0" applyAlignment="1" applyFont="1" applyNumberFormat="1">
      <alignment horizontal="center"/>
    </xf>
    <xf borderId="35" fillId="0" fontId="11" numFmtId="0" xfId="0" applyAlignment="1" applyBorder="1" applyFont="1">
      <alignment horizontal="center"/>
    </xf>
    <xf borderId="0" fillId="0" fontId="7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38"/>
    <col customWidth="1" min="3" max="3" width="13.38"/>
    <col customWidth="1" min="4" max="4" width="14.25"/>
    <col customWidth="1" min="5" max="5" width="14.0"/>
    <col customWidth="1" min="6" max="6" width="16.88"/>
    <col customWidth="1" min="7" max="7" width="18.38"/>
    <col customWidth="1" min="8" max="8" width="18.0"/>
    <col customWidth="1" min="9" max="9" width="10.0"/>
    <col customWidth="1" min="10" max="26" width="8.63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45809.0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>
        <v>40.0</v>
      </c>
      <c r="C5" s="27">
        <v>29.0</v>
      </c>
      <c r="D5" s="28">
        <f t="shared" ref="D5:D35" si="1">IF(B5="","",B5-C5)</f>
        <v>11</v>
      </c>
      <c r="E5" s="29">
        <v>25.0</v>
      </c>
      <c r="F5" s="30">
        <v>0.25</v>
      </c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>
        <v>40.0</v>
      </c>
      <c r="C6" s="27">
        <v>29.0</v>
      </c>
      <c r="D6" s="36">
        <f t="shared" si="1"/>
        <v>11</v>
      </c>
      <c r="E6" s="29">
        <v>25.0</v>
      </c>
      <c r="F6" s="30">
        <v>0.19</v>
      </c>
      <c r="G6" s="37"/>
      <c r="H6" s="38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>
        <v>40.0</v>
      </c>
      <c r="C7" s="27">
        <v>28.0</v>
      </c>
      <c r="D7" s="36">
        <f t="shared" si="1"/>
        <v>12</v>
      </c>
      <c r="E7" s="29">
        <v>25.0</v>
      </c>
      <c r="F7" s="30">
        <v>0.14</v>
      </c>
      <c r="G7" s="37"/>
      <c r="H7" s="38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>
        <v>40.0</v>
      </c>
      <c r="C8" s="27">
        <v>35.0</v>
      </c>
      <c r="D8" s="36">
        <f t="shared" si="1"/>
        <v>5</v>
      </c>
      <c r="E8" s="29">
        <v>25.0</v>
      </c>
      <c r="F8" s="30">
        <v>0.2</v>
      </c>
      <c r="G8" s="37"/>
      <c r="H8" s="38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>
        <v>39.0</v>
      </c>
      <c r="C9" s="27">
        <v>34.0</v>
      </c>
      <c r="D9" s="36">
        <f t="shared" si="1"/>
        <v>5</v>
      </c>
      <c r="E9" s="29">
        <v>25.0</v>
      </c>
      <c r="F9" s="30">
        <v>0.24</v>
      </c>
      <c r="G9" s="37"/>
      <c r="H9" s="38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>
        <v>40.0</v>
      </c>
      <c r="C10" s="27">
        <v>34.0</v>
      </c>
      <c r="D10" s="36">
        <f t="shared" si="1"/>
        <v>6</v>
      </c>
      <c r="E10" s="29">
        <v>25.0</v>
      </c>
      <c r="F10" s="30">
        <v>0.18</v>
      </c>
      <c r="G10" s="37"/>
      <c r="H10" s="38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>
        <v>40.0</v>
      </c>
      <c r="C11" s="27">
        <v>32.0</v>
      </c>
      <c r="D11" s="36">
        <f t="shared" si="1"/>
        <v>8</v>
      </c>
      <c r="E11" s="29">
        <v>25.0</v>
      </c>
      <c r="F11" s="30">
        <v>0.15</v>
      </c>
      <c r="G11" s="37"/>
      <c r="H11" s="38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>
        <v>40.0</v>
      </c>
      <c r="C12" s="27">
        <v>32.0</v>
      </c>
      <c r="D12" s="36">
        <f t="shared" si="1"/>
        <v>8</v>
      </c>
      <c r="E12" s="29">
        <v>25.0</v>
      </c>
      <c r="F12" s="30">
        <v>0.19</v>
      </c>
      <c r="G12" s="37"/>
      <c r="H12" s="38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>
        <v>40.0</v>
      </c>
      <c r="C13" s="27">
        <v>32.0</v>
      </c>
      <c r="D13" s="36">
        <f t="shared" si="1"/>
        <v>8</v>
      </c>
      <c r="E13" s="29">
        <v>25.0</v>
      </c>
      <c r="F13" s="30">
        <v>0.12</v>
      </c>
      <c r="G13" s="37"/>
      <c r="H13" s="38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>
        <v>40.0</v>
      </c>
      <c r="C14" s="27">
        <v>32.0</v>
      </c>
      <c r="D14" s="36">
        <f t="shared" si="1"/>
        <v>8</v>
      </c>
      <c r="E14" s="29">
        <v>25.0</v>
      </c>
      <c r="F14" s="30">
        <v>0.24</v>
      </c>
      <c r="G14" s="37"/>
      <c r="H14" s="38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>
        <v>40.0</v>
      </c>
      <c r="C15" s="27">
        <v>32.0</v>
      </c>
      <c r="D15" s="36">
        <f t="shared" si="1"/>
        <v>8</v>
      </c>
      <c r="E15" s="29">
        <v>25.0</v>
      </c>
      <c r="F15" s="30">
        <v>0.17</v>
      </c>
      <c r="G15" s="37"/>
      <c r="H15" s="38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>
        <v>40.0</v>
      </c>
      <c r="C16" s="27">
        <v>31.0</v>
      </c>
      <c r="D16" s="36">
        <f t="shared" si="1"/>
        <v>9</v>
      </c>
      <c r="E16" s="29">
        <v>25.0</v>
      </c>
      <c r="F16" s="30">
        <v>0.15</v>
      </c>
      <c r="G16" s="37"/>
      <c r="H16" s="38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>
        <v>40.0</v>
      </c>
      <c r="C17" s="27">
        <v>31.0</v>
      </c>
      <c r="D17" s="36">
        <f t="shared" si="1"/>
        <v>9</v>
      </c>
      <c r="E17" s="29">
        <v>25.0</v>
      </c>
      <c r="F17" s="30">
        <v>0.25</v>
      </c>
      <c r="G17" s="37"/>
      <c r="H17" s="38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>
        <v>40.0</v>
      </c>
      <c r="C18" s="27">
        <v>31.0</v>
      </c>
      <c r="D18" s="36">
        <f t="shared" si="1"/>
        <v>9</v>
      </c>
      <c r="E18" s="29">
        <v>25.0</v>
      </c>
      <c r="F18" s="30">
        <v>0.19</v>
      </c>
      <c r="G18" s="37"/>
      <c r="H18" s="38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>
        <v>40.0</v>
      </c>
      <c r="C19" s="27">
        <v>30.0</v>
      </c>
      <c r="D19" s="36">
        <f t="shared" si="1"/>
        <v>10</v>
      </c>
      <c r="E19" s="29">
        <v>25.0</v>
      </c>
      <c r="F19" s="30">
        <v>0.23</v>
      </c>
      <c r="G19" s="37"/>
      <c r="H19" s="38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>
        <v>40.0</v>
      </c>
      <c r="C20" s="27">
        <v>28.0</v>
      </c>
      <c r="D20" s="36">
        <f t="shared" si="1"/>
        <v>12</v>
      </c>
      <c r="E20" s="29">
        <v>25.0</v>
      </c>
      <c r="F20" s="30">
        <v>0.2</v>
      </c>
      <c r="G20" s="37"/>
      <c r="H20" s="38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>
        <v>40.0</v>
      </c>
      <c r="C21" s="27">
        <v>28.0</v>
      </c>
      <c r="D21" s="36">
        <f t="shared" si="1"/>
        <v>12</v>
      </c>
      <c r="E21" s="29">
        <v>25.0</v>
      </c>
      <c r="F21" s="30">
        <v>0.24</v>
      </c>
      <c r="G21" s="37"/>
      <c r="H21" s="38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>
        <v>40.0</v>
      </c>
      <c r="C22" s="27">
        <v>27.0</v>
      </c>
      <c r="D22" s="36">
        <f t="shared" si="1"/>
        <v>13</v>
      </c>
      <c r="E22" s="29">
        <v>25.0</v>
      </c>
      <c r="F22" s="30">
        <v>0.21</v>
      </c>
      <c r="G22" s="37"/>
      <c r="H22" s="38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>
        <v>40.0</v>
      </c>
      <c r="C23" s="27">
        <v>34.0</v>
      </c>
      <c r="D23" s="36">
        <f t="shared" si="1"/>
        <v>6</v>
      </c>
      <c r="E23" s="29">
        <v>25.0</v>
      </c>
      <c r="F23" s="30">
        <v>0.1</v>
      </c>
      <c r="G23" s="37"/>
      <c r="H23" s="38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>
        <v>40.0</v>
      </c>
      <c r="C24" s="27">
        <v>34.0</v>
      </c>
      <c r="D24" s="36">
        <f t="shared" si="1"/>
        <v>6</v>
      </c>
      <c r="E24" s="29">
        <v>25.0</v>
      </c>
      <c r="F24" s="30">
        <v>0.07</v>
      </c>
      <c r="G24" s="37"/>
      <c r="H24" s="38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>
        <v>40.0</v>
      </c>
      <c r="C25" s="27">
        <v>34.0</v>
      </c>
      <c r="D25" s="36">
        <f t="shared" si="1"/>
        <v>6</v>
      </c>
      <c r="E25" s="29">
        <v>25.0</v>
      </c>
      <c r="F25" s="30">
        <v>0.14</v>
      </c>
      <c r="G25" s="37"/>
      <c r="H25" s="38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>
        <v>40.0</v>
      </c>
      <c r="C26" s="27">
        <v>34.0</v>
      </c>
      <c r="D26" s="36">
        <f t="shared" si="1"/>
        <v>6</v>
      </c>
      <c r="E26" s="29">
        <v>25.0</v>
      </c>
      <c r="F26" s="30">
        <v>0.09</v>
      </c>
      <c r="G26" s="37"/>
      <c r="H26" s="38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>
        <v>40.0</v>
      </c>
      <c r="C27" s="27">
        <v>33.0</v>
      </c>
      <c r="D27" s="36">
        <f t="shared" si="1"/>
        <v>7</v>
      </c>
      <c r="E27" s="29">
        <v>25.0</v>
      </c>
      <c r="F27" s="30">
        <v>0.17</v>
      </c>
      <c r="G27" s="37"/>
      <c r="H27" s="38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>
        <v>40.0</v>
      </c>
      <c r="C28" s="27">
        <v>33.0</v>
      </c>
      <c r="D28" s="36">
        <f t="shared" si="1"/>
        <v>7</v>
      </c>
      <c r="E28" s="29">
        <v>25.0</v>
      </c>
      <c r="F28" s="30">
        <v>0.17</v>
      </c>
      <c r="G28" s="37"/>
      <c r="H28" s="38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>
        <v>40.0</v>
      </c>
      <c r="C29" s="27">
        <v>32.0</v>
      </c>
      <c r="D29" s="36">
        <f t="shared" si="1"/>
        <v>8</v>
      </c>
      <c r="E29" s="29">
        <v>25.0</v>
      </c>
      <c r="F29" s="30">
        <v>0.15</v>
      </c>
      <c r="G29" s="37"/>
      <c r="H29" s="38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>
        <v>40.0</v>
      </c>
      <c r="C30" s="27">
        <v>32.0</v>
      </c>
      <c r="D30" s="36">
        <f t="shared" si="1"/>
        <v>8</v>
      </c>
      <c r="E30" s="29">
        <v>25.0</v>
      </c>
      <c r="F30" s="30">
        <v>0.21</v>
      </c>
      <c r="G30" s="37"/>
      <c r="H30" s="38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>
        <v>40.0</v>
      </c>
      <c r="C31" s="27">
        <v>32.0</v>
      </c>
      <c r="D31" s="36">
        <f t="shared" si="1"/>
        <v>8</v>
      </c>
      <c r="E31" s="29">
        <v>25.0</v>
      </c>
      <c r="F31" s="30">
        <v>0.14</v>
      </c>
      <c r="G31" s="37"/>
      <c r="H31" s="3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>
        <v>40.0</v>
      </c>
      <c r="C32" s="27">
        <v>32.0</v>
      </c>
      <c r="D32" s="36">
        <f t="shared" si="1"/>
        <v>8</v>
      </c>
      <c r="E32" s="29">
        <v>25.0</v>
      </c>
      <c r="F32" s="30">
        <v>0.23</v>
      </c>
      <c r="G32" s="37"/>
      <c r="H32" s="38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>
        <v>40.0</v>
      </c>
      <c r="C33" s="27">
        <v>31.0</v>
      </c>
      <c r="D33" s="36">
        <f t="shared" si="1"/>
        <v>9</v>
      </c>
      <c r="E33" s="29">
        <v>25.0</v>
      </c>
      <c r="F33" s="30">
        <v>0.31</v>
      </c>
      <c r="G33" s="37"/>
      <c r="H33" s="3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>
        <v>40.0</v>
      </c>
      <c r="C34" s="27">
        <v>31.0</v>
      </c>
      <c r="D34" s="36">
        <f t="shared" si="1"/>
        <v>9</v>
      </c>
      <c r="E34" s="29">
        <v>25.0</v>
      </c>
      <c r="F34" s="30">
        <v>0.2</v>
      </c>
      <c r="G34" s="37"/>
      <c r="H34" s="38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39">
        <v>31.0</v>
      </c>
      <c r="B35" s="35">
        <v>40.0</v>
      </c>
      <c r="C35" s="27">
        <v>31.0</v>
      </c>
      <c r="D35" s="40">
        <f t="shared" si="1"/>
        <v>9</v>
      </c>
      <c r="E35" s="29">
        <v>25.0</v>
      </c>
      <c r="F35" s="30">
        <v>0.22</v>
      </c>
      <c r="G35" s="41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42" t="s">
        <v>17</v>
      </c>
      <c r="B36" s="43"/>
      <c r="C36" s="43"/>
      <c r="D36" s="43"/>
      <c r="E36" s="32"/>
      <c r="F36" s="42" t="s">
        <v>18</v>
      </c>
      <c r="G36" s="43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44" t="s">
        <v>19</v>
      </c>
      <c r="B37" s="45"/>
      <c r="C37" s="45"/>
      <c r="D37" s="45"/>
      <c r="E37" s="46" t="s">
        <v>20</v>
      </c>
      <c r="F37" s="47" t="s">
        <v>21</v>
      </c>
      <c r="G37" s="48" t="s">
        <v>22</v>
      </c>
      <c r="H37" s="4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24.0" customHeight="1">
      <c r="A38" s="51" t="s">
        <v>23</v>
      </c>
      <c r="B38" s="52"/>
      <c r="C38" s="52"/>
      <c r="D38" s="52"/>
      <c r="E38" s="53" t="s">
        <v>20</v>
      </c>
      <c r="F38" s="54" t="s">
        <v>20</v>
      </c>
      <c r="G38" s="55" t="s">
        <v>20</v>
      </c>
      <c r="H38" s="56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24.0" customHeight="1">
      <c r="A39" s="57" t="s">
        <v>24</v>
      </c>
      <c r="B39" s="58"/>
      <c r="C39" s="58"/>
      <c r="D39" s="58"/>
      <c r="E39" s="59"/>
      <c r="F39" s="60" t="s">
        <v>25</v>
      </c>
      <c r="G39" s="61"/>
      <c r="H39" s="6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63" t="s">
        <v>26</v>
      </c>
      <c r="E40" s="64"/>
      <c r="F40" s="60" t="s">
        <v>27</v>
      </c>
      <c r="G40" s="62"/>
      <c r="H40" s="65" t="s">
        <v>28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66" t="s">
        <v>29</v>
      </c>
      <c r="B41" s="52"/>
      <c r="C41" s="52"/>
      <c r="D41" s="52"/>
      <c r="E41" s="56"/>
      <c r="F41" s="60" t="s">
        <v>30</v>
      </c>
      <c r="G41" s="62"/>
      <c r="H41" s="67" t="s">
        <v>31</v>
      </c>
      <c r="I41" s="68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69" t="s">
        <v>32</v>
      </c>
      <c r="B42" s="58"/>
      <c r="C42" s="58"/>
      <c r="D42" s="58"/>
      <c r="E42" s="58"/>
      <c r="F42" s="58"/>
      <c r="G42" s="58"/>
      <c r="H42" s="58"/>
      <c r="I42" s="58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70" t="s">
        <v>33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71" t="s">
        <v>34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72" t="s">
        <v>35</v>
      </c>
      <c r="I45" s="7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74" t="s">
        <v>5</v>
      </c>
      <c r="B46" s="75" t="s">
        <v>6</v>
      </c>
      <c r="C46" s="11"/>
      <c r="D46" s="75" t="s">
        <v>36</v>
      </c>
      <c r="E46" s="76" t="s">
        <v>8</v>
      </c>
      <c r="F46" s="77" t="s">
        <v>4</v>
      </c>
      <c r="G46" s="78">
        <v>45778.0</v>
      </c>
      <c r="H46" s="79" t="s">
        <v>37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0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81" t="s">
        <v>38</v>
      </c>
      <c r="B48" s="82" t="s">
        <v>39</v>
      </c>
      <c r="C48" s="83" t="s">
        <v>40</v>
      </c>
      <c r="D48" s="84" t="s">
        <v>41</v>
      </c>
      <c r="E48" s="85" t="s">
        <v>42</v>
      </c>
      <c r="F48" s="86" t="s">
        <v>43</v>
      </c>
      <c r="G48" s="87" t="s">
        <v>44</v>
      </c>
      <c r="H48" s="87" t="s">
        <v>45</v>
      </c>
      <c r="I48" s="87" t="s">
        <v>46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88"/>
      <c r="B49" s="89" t="s">
        <v>47</v>
      </c>
      <c r="C49" s="90" t="s">
        <v>48</v>
      </c>
      <c r="D49" s="91" t="s">
        <v>49</v>
      </c>
      <c r="E49" s="89" t="s">
        <v>50</v>
      </c>
      <c r="F49" s="90"/>
      <c r="G49" s="92" t="s">
        <v>51</v>
      </c>
      <c r="H49" s="93" t="s">
        <v>20</v>
      </c>
      <c r="I49" s="93" t="s">
        <v>52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94">
        <v>1.04</v>
      </c>
      <c r="C50" s="95">
        <v>26.0</v>
      </c>
      <c r="D50" s="96">
        <f t="shared" ref="D50:D80" si="2">IF(B50="","",B50*C50)</f>
        <v>27.04</v>
      </c>
      <c r="E50" s="97">
        <v>12.2</v>
      </c>
      <c r="F50" s="98">
        <v>5.68</v>
      </c>
      <c r="G50" s="96">
        <f t="shared" ref="G50:G80" si="3">IF(B50="","",IF(E50&lt;12.5,(0.353*$I$46)*(12.006+EXP(2.46-0.073*E50+0.125*B50+0.389*F50)),(0.361*$I$46)*(-2.261+EXP(2.69-0.065*E50+0.111*B50+0.361*F50))))</f>
        <v>21.83343484</v>
      </c>
      <c r="H50" s="99" t="str">
        <f t="shared" ref="H50:H80" si="4">IF(D50="","",IF(D50&gt;=G50,"YES","NO"))</f>
        <v>YES</v>
      </c>
      <c r="I50" s="99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0">
        <v>1.12</v>
      </c>
      <c r="C51" s="95">
        <v>26.0</v>
      </c>
      <c r="D51" s="101">
        <f t="shared" si="2"/>
        <v>29.12</v>
      </c>
      <c r="E51" s="97">
        <v>12.2</v>
      </c>
      <c r="F51" s="102">
        <v>5.63</v>
      </c>
      <c r="G51" s="101">
        <f t="shared" si="3"/>
        <v>21.66794228</v>
      </c>
      <c r="H51" s="103" t="str">
        <f t="shared" si="4"/>
        <v>YES</v>
      </c>
      <c r="I51" s="10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0">
        <v>1.09</v>
      </c>
      <c r="C52" s="95">
        <v>26.0</v>
      </c>
      <c r="D52" s="101">
        <f t="shared" si="2"/>
        <v>28.34</v>
      </c>
      <c r="E52" s="97">
        <v>12.2</v>
      </c>
      <c r="F52" s="104">
        <v>5.62</v>
      </c>
      <c r="G52" s="101">
        <f t="shared" si="3"/>
        <v>21.53528581</v>
      </c>
      <c r="H52" s="103" t="str">
        <f t="shared" si="4"/>
        <v>YES</v>
      </c>
      <c r="I52" s="10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00">
        <v>1.16</v>
      </c>
      <c r="C53" s="95">
        <v>26.0</v>
      </c>
      <c r="D53" s="101">
        <f t="shared" si="2"/>
        <v>30.16</v>
      </c>
      <c r="E53" s="97">
        <v>12.3</v>
      </c>
      <c r="F53" s="104">
        <v>5.67</v>
      </c>
      <c r="G53" s="101">
        <f t="shared" si="3"/>
        <v>21.90060087</v>
      </c>
      <c r="H53" s="103" t="str">
        <f t="shared" si="4"/>
        <v>YES</v>
      </c>
      <c r="I53" s="10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00">
        <v>1.07</v>
      </c>
      <c r="C54" s="95">
        <v>26.0</v>
      </c>
      <c r="D54" s="101">
        <f t="shared" si="2"/>
        <v>27.82</v>
      </c>
      <c r="E54" s="97">
        <v>12.3</v>
      </c>
      <c r="F54" s="102">
        <v>5.6</v>
      </c>
      <c r="G54" s="101">
        <f t="shared" si="3"/>
        <v>21.23385891</v>
      </c>
      <c r="H54" s="103" t="str">
        <f t="shared" si="4"/>
        <v>YES</v>
      </c>
      <c r="I54" s="10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00">
        <v>1.05</v>
      </c>
      <c r="C55" s="95">
        <v>26.0</v>
      </c>
      <c r="D55" s="101">
        <f t="shared" si="2"/>
        <v>27.3</v>
      </c>
      <c r="E55" s="97">
        <v>12.4</v>
      </c>
      <c r="F55" s="102">
        <v>5.56</v>
      </c>
      <c r="G55" s="101">
        <f t="shared" si="3"/>
        <v>20.80826624</v>
      </c>
      <c r="H55" s="103" t="str">
        <f t="shared" si="4"/>
        <v>YES</v>
      </c>
      <c r="I55" s="10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00">
        <v>1.11</v>
      </c>
      <c r="C56" s="95">
        <v>26.0</v>
      </c>
      <c r="D56" s="101">
        <f t="shared" si="2"/>
        <v>28.86</v>
      </c>
      <c r="E56" s="97">
        <v>11.7</v>
      </c>
      <c r="F56" s="102">
        <v>5.55</v>
      </c>
      <c r="G56" s="101">
        <f t="shared" si="3"/>
        <v>21.74007631</v>
      </c>
      <c r="H56" s="103" t="str">
        <f t="shared" si="4"/>
        <v>YES</v>
      </c>
      <c r="I56" s="10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00">
        <v>1.18</v>
      </c>
      <c r="C57" s="95">
        <v>26.0</v>
      </c>
      <c r="D57" s="101">
        <f t="shared" si="2"/>
        <v>30.68</v>
      </c>
      <c r="E57" s="97">
        <v>11.7</v>
      </c>
      <c r="F57" s="102">
        <v>5.62</v>
      </c>
      <c r="G57" s="101">
        <f t="shared" si="3"/>
        <v>22.38126254</v>
      </c>
      <c r="H57" s="103" t="str">
        <f t="shared" si="4"/>
        <v>YES</v>
      </c>
      <c r="I57" s="10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00">
        <v>1.23</v>
      </c>
      <c r="C58" s="95">
        <v>26.0</v>
      </c>
      <c r="D58" s="101">
        <f t="shared" si="2"/>
        <v>31.98</v>
      </c>
      <c r="E58" s="97">
        <v>11.8</v>
      </c>
      <c r="F58" s="102">
        <v>5.6</v>
      </c>
      <c r="G58" s="101">
        <f t="shared" si="3"/>
        <v>22.22176379</v>
      </c>
      <c r="H58" s="103" t="str">
        <f t="shared" si="4"/>
        <v>YES</v>
      </c>
      <c r="I58" s="10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00">
        <v>1.15</v>
      </c>
      <c r="C59" s="95">
        <v>26.0</v>
      </c>
      <c r="D59" s="101">
        <f t="shared" si="2"/>
        <v>29.9</v>
      </c>
      <c r="E59" s="97">
        <v>11.9</v>
      </c>
      <c r="F59" s="102">
        <v>5.66</v>
      </c>
      <c r="G59" s="101">
        <f t="shared" si="3"/>
        <v>22.33071371</v>
      </c>
      <c r="H59" s="103" t="str">
        <f t="shared" si="4"/>
        <v>YES</v>
      </c>
      <c r="I59" s="10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00">
        <v>1.2</v>
      </c>
      <c r="C60" s="95">
        <v>26.0</v>
      </c>
      <c r="D60" s="101">
        <f t="shared" si="2"/>
        <v>31.2</v>
      </c>
      <c r="E60" s="97">
        <v>12.1</v>
      </c>
      <c r="F60" s="102">
        <v>5.69</v>
      </c>
      <c r="G60" s="101">
        <f t="shared" si="3"/>
        <v>22.39088095</v>
      </c>
      <c r="H60" s="103" t="str">
        <f t="shared" si="4"/>
        <v>YES</v>
      </c>
      <c r="I60" s="10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00">
        <v>1.18</v>
      </c>
      <c r="C61" s="95">
        <v>26.0</v>
      </c>
      <c r="D61" s="101">
        <f t="shared" si="2"/>
        <v>30.68</v>
      </c>
      <c r="E61" s="97">
        <v>12.4</v>
      </c>
      <c r="F61" s="102">
        <v>5.71</v>
      </c>
      <c r="G61" s="101">
        <f t="shared" si="3"/>
        <v>22.09167532</v>
      </c>
      <c r="H61" s="103" t="str">
        <f t="shared" si="4"/>
        <v>YES</v>
      </c>
      <c r="I61" s="10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00">
        <v>1.26</v>
      </c>
      <c r="C62" s="95">
        <v>26.0</v>
      </c>
      <c r="D62" s="101">
        <f t="shared" si="2"/>
        <v>32.76</v>
      </c>
      <c r="E62" s="97">
        <v>12.9</v>
      </c>
      <c r="F62" s="102">
        <v>5.77</v>
      </c>
      <c r="G62" s="101">
        <f t="shared" si="3"/>
        <v>20.41457309</v>
      </c>
      <c r="H62" s="103" t="str">
        <f t="shared" si="4"/>
        <v>YES</v>
      </c>
      <c r="I62" s="10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00">
        <v>1.21</v>
      </c>
      <c r="C63" s="95">
        <v>26.0</v>
      </c>
      <c r="D63" s="101">
        <f t="shared" si="2"/>
        <v>31.46</v>
      </c>
      <c r="E63" s="97">
        <v>13.1</v>
      </c>
      <c r="F63" s="102">
        <v>5.86</v>
      </c>
      <c r="G63" s="101">
        <f t="shared" si="3"/>
        <v>20.7126028</v>
      </c>
      <c r="H63" s="103" t="str">
        <f t="shared" si="4"/>
        <v>YES</v>
      </c>
      <c r="I63" s="10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00">
        <v>1.13</v>
      </c>
      <c r="C64" s="95">
        <v>26.0</v>
      </c>
      <c r="D64" s="101">
        <f t="shared" si="2"/>
        <v>29.38</v>
      </c>
      <c r="E64" s="97">
        <v>12.8</v>
      </c>
      <c r="F64" s="102">
        <v>5.78</v>
      </c>
      <c r="G64" s="101">
        <f t="shared" si="3"/>
        <v>20.32305389</v>
      </c>
      <c r="H64" s="103" t="str">
        <f t="shared" si="4"/>
        <v>YES</v>
      </c>
      <c r="I64" s="10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100">
        <v>1.19</v>
      </c>
      <c r="C65" s="95">
        <v>26.0</v>
      </c>
      <c r="D65" s="101">
        <f t="shared" si="2"/>
        <v>30.94</v>
      </c>
      <c r="E65" s="97">
        <v>12.6</v>
      </c>
      <c r="F65" s="102">
        <v>5.83</v>
      </c>
      <c r="G65" s="101">
        <f t="shared" si="3"/>
        <v>21.13543716</v>
      </c>
      <c r="H65" s="103" t="str">
        <f t="shared" si="4"/>
        <v>YES</v>
      </c>
      <c r="I65" s="10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100">
        <v>1.12</v>
      </c>
      <c r="C66" s="95">
        <v>26.0</v>
      </c>
      <c r="D66" s="101">
        <f t="shared" si="2"/>
        <v>29.12</v>
      </c>
      <c r="E66" s="97">
        <v>12.8</v>
      </c>
      <c r="F66" s="102">
        <v>5.88</v>
      </c>
      <c r="G66" s="101">
        <f t="shared" si="3"/>
        <v>21.07580978</v>
      </c>
      <c r="H66" s="103" t="str">
        <f t="shared" si="4"/>
        <v>YES</v>
      </c>
      <c r="I66" s="10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00">
        <v>1.06</v>
      </c>
      <c r="C67" s="95">
        <v>26.0</v>
      </c>
      <c r="D67" s="101">
        <f t="shared" si="2"/>
        <v>27.56</v>
      </c>
      <c r="E67" s="97">
        <v>12.8</v>
      </c>
      <c r="F67" s="102">
        <v>5.82</v>
      </c>
      <c r="G67" s="101">
        <f t="shared" si="3"/>
        <v>20.46452413</v>
      </c>
      <c r="H67" s="103" t="str">
        <f t="shared" si="4"/>
        <v>YES</v>
      </c>
      <c r="I67" s="10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00">
        <v>1.16</v>
      </c>
      <c r="C68" s="95">
        <v>26.0</v>
      </c>
      <c r="D68" s="101">
        <f t="shared" si="2"/>
        <v>30.16</v>
      </c>
      <c r="E68" s="97">
        <v>12.9</v>
      </c>
      <c r="F68" s="102">
        <v>5.76</v>
      </c>
      <c r="G68" s="101">
        <f t="shared" si="3"/>
        <v>20.10455389</v>
      </c>
      <c r="H68" s="103" t="str">
        <f t="shared" si="4"/>
        <v>YES</v>
      </c>
      <c r="I68" s="10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00">
        <v>1.11</v>
      </c>
      <c r="C69" s="95">
        <v>26.0</v>
      </c>
      <c r="D69" s="101">
        <f t="shared" si="2"/>
        <v>28.86</v>
      </c>
      <c r="E69" s="97">
        <v>12.9</v>
      </c>
      <c r="F69" s="102">
        <v>5.7</v>
      </c>
      <c r="G69" s="101">
        <f t="shared" si="3"/>
        <v>19.54297454</v>
      </c>
      <c r="H69" s="103" t="str">
        <f t="shared" si="4"/>
        <v>YES</v>
      </c>
      <c r="I69" s="10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00">
        <v>1.14</v>
      </c>
      <c r="C70" s="95">
        <v>26.0</v>
      </c>
      <c r="D70" s="101">
        <f t="shared" si="2"/>
        <v>29.64</v>
      </c>
      <c r="E70" s="97">
        <v>13.0</v>
      </c>
      <c r="F70" s="102">
        <v>5.71</v>
      </c>
      <c r="G70" s="101">
        <f t="shared" si="3"/>
        <v>19.55193456</v>
      </c>
      <c r="H70" s="103" t="str">
        <f t="shared" si="4"/>
        <v>YES</v>
      </c>
      <c r="I70" s="10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00">
        <v>1.04</v>
      </c>
      <c r="C71" s="95">
        <v>26.0</v>
      </c>
      <c r="D71" s="101">
        <f t="shared" si="2"/>
        <v>27.04</v>
      </c>
      <c r="E71" s="97">
        <v>13.2</v>
      </c>
      <c r="F71" s="102">
        <v>5.68</v>
      </c>
      <c r="G71" s="101">
        <f t="shared" si="3"/>
        <v>18.85275711</v>
      </c>
      <c r="H71" s="103" t="str">
        <f t="shared" si="4"/>
        <v>YES</v>
      </c>
      <c r="I71" s="10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100">
        <v>1.07</v>
      </c>
      <c r="C72" s="95">
        <v>26.0</v>
      </c>
      <c r="D72" s="101">
        <f t="shared" si="2"/>
        <v>27.82</v>
      </c>
      <c r="E72" s="97">
        <v>13.0</v>
      </c>
      <c r="F72" s="102">
        <v>5.75</v>
      </c>
      <c r="G72" s="101">
        <f t="shared" si="3"/>
        <v>19.68824425</v>
      </c>
      <c r="H72" s="103" t="str">
        <f t="shared" si="4"/>
        <v>YES</v>
      </c>
      <c r="I72" s="10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100">
        <v>1.13</v>
      </c>
      <c r="C73" s="95">
        <v>26.0</v>
      </c>
      <c r="D73" s="101">
        <f t="shared" si="2"/>
        <v>29.38</v>
      </c>
      <c r="E73" s="97">
        <v>13.5</v>
      </c>
      <c r="F73" s="102">
        <v>5.72</v>
      </c>
      <c r="G73" s="101">
        <f t="shared" si="3"/>
        <v>18.94996459</v>
      </c>
      <c r="H73" s="103" t="str">
        <f t="shared" si="4"/>
        <v>YES</v>
      </c>
      <c r="I73" s="10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100">
        <v>1.09</v>
      </c>
      <c r="C74" s="95">
        <v>26.0</v>
      </c>
      <c r="D74" s="101">
        <f t="shared" si="2"/>
        <v>28.34</v>
      </c>
      <c r="E74" s="97">
        <v>13.8</v>
      </c>
      <c r="F74" s="102">
        <v>5.64</v>
      </c>
      <c r="G74" s="101">
        <f t="shared" si="3"/>
        <v>17.9330089</v>
      </c>
      <c r="H74" s="103" t="str">
        <f t="shared" si="4"/>
        <v>YES</v>
      </c>
      <c r="I74" s="10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100">
        <v>1.22</v>
      </c>
      <c r="C75" s="95">
        <v>26.0</v>
      </c>
      <c r="D75" s="101">
        <f t="shared" si="2"/>
        <v>31.72</v>
      </c>
      <c r="E75" s="97">
        <v>13.9</v>
      </c>
      <c r="F75" s="102">
        <v>5.69</v>
      </c>
      <c r="G75" s="101">
        <f t="shared" si="3"/>
        <v>18.42649654</v>
      </c>
      <c r="H75" s="103" t="str">
        <f t="shared" si="4"/>
        <v>YES</v>
      </c>
      <c r="I75" s="10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100">
        <v>1.16</v>
      </c>
      <c r="C76" s="95">
        <v>26.0</v>
      </c>
      <c r="D76" s="101">
        <f t="shared" si="2"/>
        <v>30.16</v>
      </c>
      <c r="E76" s="97">
        <v>13.7</v>
      </c>
      <c r="F76" s="102">
        <v>5.75</v>
      </c>
      <c r="G76" s="101">
        <f t="shared" si="3"/>
        <v>18.97290667</v>
      </c>
      <c r="H76" s="103" t="str">
        <f t="shared" si="4"/>
        <v>YES</v>
      </c>
      <c r="I76" s="10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100">
        <v>1.08</v>
      </c>
      <c r="C77" s="95">
        <v>26.0</v>
      </c>
      <c r="D77" s="101">
        <f t="shared" si="2"/>
        <v>28.08</v>
      </c>
      <c r="E77" s="97">
        <v>13.6</v>
      </c>
      <c r="F77" s="102">
        <v>5.67</v>
      </c>
      <c r="G77" s="101">
        <f t="shared" si="3"/>
        <v>18.36386742</v>
      </c>
      <c r="H77" s="103" t="str">
        <f t="shared" si="4"/>
        <v>YES</v>
      </c>
      <c r="I77" s="10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100">
        <v>1.23</v>
      </c>
      <c r="C78" s="95">
        <v>26.0</v>
      </c>
      <c r="D78" s="101">
        <f t="shared" si="2"/>
        <v>31.98</v>
      </c>
      <c r="E78" s="97">
        <v>13.9</v>
      </c>
      <c r="F78" s="102">
        <v>5.76</v>
      </c>
      <c r="G78" s="101">
        <f t="shared" si="3"/>
        <v>18.94087424</v>
      </c>
      <c r="H78" s="103" t="str">
        <f t="shared" si="4"/>
        <v>YES</v>
      </c>
      <c r="I78" s="10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100">
        <v>1.2</v>
      </c>
      <c r="C79" s="95">
        <v>26.0</v>
      </c>
      <c r="D79" s="101">
        <f t="shared" si="2"/>
        <v>31.2</v>
      </c>
      <c r="E79" s="97">
        <v>13.6</v>
      </c>
      <c r="F79" s="102">
        <v>5.71</v>
      </c>
      <c r="G79" s="101">
        <f t="shared" si="3"/>
        <v>18.90376579</v>
      </c>
      <c r="H79" s="103" t="str">
        <f t="shared" si="4"/>
        <v>YES</v>
      </c>
      <c r="I79" s="10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39">
        <v>31.0</v>
      </c>
      <c r="B80" s="105">
        <v>1.26</v>
      </c>
      <c r="C80" s="95">
        <v>26.0</v>
      </c>
      <c r="D80" s="106">
        <f t="shared" si="2"/>
        <v>32.76</v>
      </c>
      <c r="E80" s="97">
        <v>13.8</v>
      </c>
      <c r="F80" s="107">
        <v>5.68</v>
      </c>
      <c r="G80" s="106">
        <f t="shared" si="3"/>
        <v>18.56806387</v>
      </c>
      <c r="H80" s="108" t="str">
        <f t="shared" si="4"/>
        <v>YES</v>
      </c>
      <c r="I80" s="108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09" t="s">
        <v>53</v>
      </c>
      <c r="B81" s="110"/>
      <c r="C81" s="110"/>
      <c r="D81" s="111"/>
      <c r="E81" s="112"/>
      <c r="F81" s="113"/>
      <c r="G81" s="112"/>
      <c r="H81" s="114" t="s">
        <v>54</v>
      </c>
      <c r="I81" s="58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15" t="s">
        <v>55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16" t="s">
        <v>56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 horizontalCentered="1"/>
  <pageMargins bottom="0.5" footer="0.0" header="0.0" left="0.28" right="0.28" top="0.5"/>
  <pageSetup orientation="portrait"/>
  <rowBreaks count="1" manualBreakCount="1">
    <brk id="4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