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FILESERVER-PC\OWS_Data\CUSTOMERS-OWS\WOAHINK LAKE SUITES\2022 - Woahink Lake Suites\"/>
    </mc:Choice>
  </mc:AlternateContent>
  <xr:revisionPtr revIDLastSave="0" documentId="8_{D2979018-BA8B-4569-BFFD-E4A9B2E09005}" xr6:coauthVersionLast="47" xr6:coauthVersionMax="47" xr10:uidLastSave="{00000000-0000-0000-0000-000000000000}"/>
  <bookViews>
    <workbookView xWindow="615" yWindow="945" windowWidth="27420" windowHeight="11385" xr2:uid="{00000000-000D-0000-FFFF-FFFF00000000}"/>
  </bookViews>
  <sheets>
    <sheet name="Turbidity and CT - Table 1" sheetId="1" r:id="rId1"/>
    <sheet name="Temp F to 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83" i="1" l="1"/>
  <c r="D82" i="1"/>
  <c r="G83" i="1"/>
  <c r="G82" i="1"/>
  <c r="H82" i="1" s="1"/>
  <c r="H83" i="1" l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D2" i="2"/>
  <c r="G54" i="1" l="1"/>
  <c r="G55" i="1" l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50" i="1" l="1"/>
  <c r="D54" i="1" l="1"/>
  <c r="H54" i="1" s="1"/>
  <c r="D55" i="1"/>
  <c r="H55" i="1" s="1"/>
  <c r="D56" i="1"/>
  <c r="H56" i="1" s="1"/>
  <c r="D57" i="1"/>
  <c r="H57" i="1" s="1"/>
  <c r="D58" i="1"/>
  <c r="H58" i="1" s="1"/>
  <c r="D59" i="1"/>
  <c r="H59" i="1" s="1"/>
  <c r="D60" i="1"/>
  <c r="H60" i="1" s="1"/>
  <c r="D61" i="1"/>
  <c r="H61" i="1" s="1"/>
  <c r="D62" i="1"/>
  <c r="H62" i="1" s="1"/>
  <c r="D63" i="1"/>
  <c r="H63" i="1" s="1"/>
  <c r="D64" i="1"/>
  <c r="H64" i="1" s="1"/>
  <c r="D65" i="1"/>
  <c r="H65" i="1" s="1"/>
  <c r="D66" i="1"/>
  <c r="H66" i="1" s="1"/>
  <c r="D67" i="1"/>
  <c r="H67" i="1" s="1"/>
  <c r="D68" i="1"/>
  <c r="H68" i="1" s="1"/>
  <c r="D69" i="1"/>
  <c r="H69" i="1" s="1"/>
  <c r="D70" i="1"/>
  <c r="H70" i="1" s="1"/>
  <c r="D71" i="1"/>
  <c r="H71" i="1" s="1"/>
  <c r="D72" i="1"/>
  <c r="H72" i="1" s="1"/>
  <c r="D73" i="1"/>
  <c r="H73" i="1" s="1"/>
  <c r="D74" i="1"/>
  <c r="H74" i="1" s="1"/>
  <c r="D75" i="1"/>
  <c r="H75" i="1" s="1"/>
  <c r="D76" i="1"/>
  <c r="H76" i="1" s="1"/>
  <c r="D77" i="1"/>
  <c r="H77" i="1" s="1"/>
  <c r="D78" i="1"/>
  <c r="H78" i="1" s="1"/>
  <c r="D79" i="1"/>
  <c r="H79" i="1" s="1"/>
  <c r="D80" i="1"/>
  <c r="H80" i="1" s="1"/>
  <c r="D81" i="1"/>
  <c r="H81" i="1" s="1"/>
</calcChain>
</file>

<file path=xl/sharedStrings.xml><?xml version="1.0" encoding="utf-8"?>
<sst xmlns="http://schemas.openxmlformats.org/spreadsheetml/2006/main" count="67" uniqueCount="59">
  <si>
    <t>OHA - Drinking Water Program - Surface Water Quality Data Form</t>
  </si>
  <si>
    <t>County:</t>
  </si>
  <si>
    <t>Lane</t>
  </si>
  <si>
    <t>Cartridge or  Bag Filtration</t>
  </si>
  <si>
    <t xml:space="preserve">Month/Year: </t>
  </si>
  <si>
    <t xml:space="preserve">System Name: 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</si>
  <si>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</si>
  <si>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</si>
  <si>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</si>
  <si>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</si>
  <si>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</si>
  <si>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</si>
  <si>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t>Highest Reading of the day 1 [NTU]</t>
  </si>
  <si>
    <t>Cartridge &amp; Bag Filtration</t>
  </si>
  <si>
    <t>Monthly Summary (Answer Yes or No)</t>
  </si>
  <si>
    <t>95% of daily turbidity readings ≤ 1 NTU?</t>
  </si>
  <si>
    <t xml:space="preserve">Yes 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</si>
  <si>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</si>
  <si>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</si>
  <si>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</si>
  <si>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</si>
  <si>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</si>
  <si>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</si>
  <si>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</si>
  <si>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>PAGE 1 of 2</t>
  </si>
  <si>
    <t>Disinfection Giardia Log Inactiv:</t>
  </si>
  <si>
    <t>Date / Time</t>
  </si>
  <si>
    <t>Minimum Cl2 Residual at 1st User ( C ) 2</t>
  </si>
  <si>
    <t>Contact Time         (T)</t>
  </si>
  <si>
    <t>Actual CT</t>
  </si>
  <si>
    <t>Temp</t>
  </si>
  <si>
    <t>pH</t>
  </si>
  <si>
    <t>Required CT</t>
  </si>
  <si>
    <t>CT Met? 2</t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</si>
  <si>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</si>
  <si>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</si>
  <si>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</si>
  <si>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</si>
  <si>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</si>
  <si>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</si>
  <si>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</si>
  <si>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</si>
  <si>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t xml:space="preserve">2 If Cl2 at entry point &lt; 0.2 mg/l or CT not met, DWP to be notified by end of next business day. </t>
  </si>
  <si>
    <t>Revised February 2012</t>
  </si>
  <si>
    <t>PAGE 2 of 2</t>
  </si>
  <si>
    <t>Woahink Lake Suites</t>
  </si>
  <si>
    <t>ID#:      4194188</t>
  </si>
  <si>
    <t>ID#: 4194188</t>
  </si>
  <si>
    <t>WTP ID:         WTP-A</t>
  </si>
  <si>
    <t>WTP- : A</t>
  </si>
  <si>
    <t>PRINTED NAME: Dan Reitz</t>
  </si>
  <si>
    <t>PHONE #: ( 541      ) 342-1718</t>
  </si>
  <si>
    <t xml:space="preserve">SIGNATURE: </t>
  </si>
  <si>
    <t>CERT #:  D&amp;T 6528</t>
  </si>
  <si>
    <t xml:space="preserve">      1  Including continuous NTU data, if applicable, for optimization recording purposes.  Compliance values in Daily Turbidity Reading column may not correspond to continuous readings' maximum.                      </t>
  </si>
  <si>
    <t>DAY</t>
  </si>
  <si>
    <t>Farenheit</t>
  </si>
  <si>
    <t>Celcius</t>
  </si>
  <si>
    <t>DATE:06/06/2022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</si>
</sst>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0.0"/>
    <numFmt numFmtId="166" formatCode="#.#"/>
    <numFmt numFmtId="167" formatCode="#.0"/>
  </numFmts>
  <fonts count="15" x14ac:knownFonts="1">
    <font>
      <sz val="12"/>
      <color indexed="8"/>
      <name val="Verdana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1" fillId="0" borderId="0"/>
    <xf numFmtId="0" fontId="14" fillId="0" borderId="0" applyNumberFormat="0" applyFill="0" applyBorder="0" applyProtection="0">
      <alignment vertical="top"/>
    </xf>
  </cellStyleXfs>
  <cellXfs count="144">
    <xf numFmtId="0" fontId="0" fillId="0" borderId="0" xfId="0" applyAlignment="1"/>
    <xf numFmtId="0" fontId="2" fillId="0" borderId="0" xfId="0" applyNumberFormat="1" applyFont="1" applyAlignment="1"/>
    <xf numFmtId="0" fontId="4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0" fontId="4" fillId="0" borderId="4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/>
    <xf numFmtId="165" fontId="4" fillId="0" borderId="6" xfId="0" applyNumberFormat="1" applyFont="1" applyBorder="1" applyAlignment="1">
      <alignment horizontal="left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2" fillId="0" borderId="0" xfId="0" applyNumberFormat="1" applyFont="1" applyAlignment="1"/>
    <xf numFmtId="166" fontId="4" fillId="0" borderId="6" xfId="0" applyNumberFormat="1" applyFont="1" applyBorder="1" applyAlignment="1">
      <alignment horizontal="left" vertical="center"/>
    </xf>
    <xf numFmtId="166" fontId="8" fillId="0" borderId="9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horizontal="center" vertical="center"/>
    </xf>
    <xf numFmtId="166" fontId="2" fillId="0" borderId="0" xfId="0" applyNumberFormat="1" applyFont="1" applyAlignment="1"/>
    <xf numFmtId="0" fontId="4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left" vertical="top" wrapText="1"/>
    </xf>
    <xf numFmtId="165" fontId="9" fillId="0" borderId="0" xfId="0" applyNumberFormat="1" applyFont="1" applyBorder="1" applyAlignment="1">
      <alignment horizontal="left" vertical="top" wrapText="1"/>
    </xf>
    <xf numFmtId="166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4" fontId="4" fillId="0" borderId="17" xfId="0" applyNumberFormat="1" applyFont="1" applyFill="1" applyBorder="1" applyAlignment="1">
      <alignment wrapText="1"/>
    </xf>
    <xf numFmtId="0" fontId="11" fillId="0" borderId="17" xfId="0" applyNumberFormat="1" applyFont="1" applyBorder="1" applyAlignment="1">
      <alignment wrapText="1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2" fillId="0" borderId="21" xfId="0" applyFont="1" applyBorder="1" applyAlignment="1"/>
    <xf numFmtId="0" fontId="2" fillId="0" borderId="21" xfId="0" applyFont="1" applyFill="1" applyBorder="1" applyAlignment="1"/>
    <xf numFmtId="1" fontId="6" fillId="0" borderId="21" xfId="0" applyNumberFormat="1" applyFont="1" applyBorder="1" applyAlignment="1"/>
    <xf numFmtId="1" fontId="2" fillId="0" borderId="0" xfId="0" applyNumberFormat="1" applyFont="1" applyBorder="1" applyAlignment="1"/>
    <xf numFmtId="0" fontId="2" fillId="0" borderId="20" xfId="0" applyFont="1" applyBorder="1" applyAlignment="1"/>
    <xf numFmtId="0" fontId="6" fillId="0" borderId="14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left"/>
    </xf>
    <xf numFmtId="0" fontId="2" fillId="0" borderId="29" xfId="0" applyFont="1" applyBorder="1" applyAlignment="1"/>
    <xf numFmtId="0" fontId="6" fillId="0" borderId="3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0" fontId="12" fillId="0" borderId="31" xfId="0" applyNumberFormat="1" applyFont="1" applyFill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5" fontId="6" fillId="0" borderId="36" xfId="0" applyNumberFormat="1" applyFont="1" applyBorder="1" applyAlignment="1">
      <alignment horizontal="center" vertical="center"/>
    </xf>
    <xf numFmtId="165" fontId="6" fillId="0" borderId="34" xfId="2" applyNumberFormat="1" applyFont="1" applyBorder="1" applyAlignment="1">
      <alignment horizontal="center"/>
    </xf>
    <xf numFmtId="0" fontId="13" fillId="0" borderId="33" xfId="0" applyNumberFormat="1" applyFont="1" applyFill="1" applyBorder="1" applyAlignment="1">
      <alignment horizontal="center"/>
    </xf>
    <xf numFmtId="0" fontId="14" fillId="0" borderId="0" xfId="2" applyAlignment="1"/>
    <xf numFmtId="165" fontId="6" fillId="0" borderId="3" xfId="2" applyNumberFormat="1" applyFont="1" applyBorder="1" applyAlignment="1">
      <alignment horizontal="center"/>
    </xf>
    <xf numFmtId="165" fontId="14" fillId="0" borderId="0" xfId="2" applyNumberFormat="1" applyAlignment="1"/>
    <xf numFmtId="165" fontId="6" fillId="0" borderId="32" xfId="2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/>
    <xf numFmtId="166" fontId="2" fillId="0" borderId="1" xfId="0" applyNumberFormat="1" applyFont="1" applyFill="1" applyBorder="1" applyAlignment="1"/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wrapText="1"/>
    </xf>
    <xf numFmtId="1" fontId="4" fillId="0" borderId="7" xfId="0" applyNumberFormat="1" applyFont="1" applyBorder="1" applyAlignment="1">
      <alignment wrapText="1"/>
    </xf>
    <xf numFmtId="0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0" fillId="0" borderId="44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4" fillId="0" borderId="46" xfId="0" applyNumberFormat="1" applyFont="1" applyBorder="1" applyAlignment="1">
      <alignment vertical="top" wrapText="1"/>
    </xf>
    <xf numFmtId="0" fontId="4" fillId="0" borderId="47" xfId="0" applyNumberFormat="1" applyFont="1" applyBorder="1" applyAlignment="1">
      <alignment vertical="top" wrapText="1"/>
    </xf>
    <xf numFmtId="0" fontId="4" fillId="0" borderId="48" xfId="0" applyNumberFormat="1" applyFont="1" applyBorder="1" applyAlignment="1">
      <alignment vertical="top" wrapText="1"/>
    </xf>
    <xf numFmtId="0" fontId="4" fillId="0" borderId="49" xfId="0" applyNumberFormat="1" applyFont="1" applyBorder="1" applyAlignment="1">
      <alignment vertical="top" wrapText="1"/>
    </xf>
    <xf numFmtId="0" fontId="4" fillId="0" borderId="38" xfId="0" applyNumberFormat="1" applyFont="1" applyBorder="1" applyAlignment="1">
      <alignment vertical="top" wrapText="1"/>
    </xf>
    <xf numFmtId="0" fontId="4" fillId="0" borderId="50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56" xfId="0" applyNumberFormat="1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wrapText="1"/>
    </xf>
    <xf numFmtId="1" fontId="4" fillId="0" borderId="18" xfId="0" applyNumberFormat="1" applyFont="1" applyBorder="1" applyAlignment="1">
      <alignment wrapText="1"/>
    </xf>
    <xf numFmtId="0" fontId="4" fillId="0" borderId="51" xfId="0" applyNumberFormat="1" applyFont="1" applyBorder="1" applyAlignment="1">
      <alignment vertical="top" wrapText="1"/>
    </xf>
    <xf numFmtId="0" fontId="4" fillId="0" borderId="52" xfId="0" applyNumberFormat="1" applyFont="1" applyBorder="1" applyAlignment="1">
      <alignment vertical="top" wrapText="1"/>
    </xf>
    <xf numFmtId="0" fontId="4" fillId="0" borderId="53" xfId="0" applyNumberFormat="1" applyFont="1" applyBorder="1" applyAlignment="1">
      <alignment vertical="top" wrapText="1"/>
    </xf>
    <xf numFmtId="2" fontId="13" fillId="0" borderId="5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wrapText="1"/>
    </xf>
    <xf numFmtId="1" fontId="4" fillId="0" borderId="6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39</xdr:row>
      <xdr:rowOff>57150</xdr:rowOff>
    </xdr:from>
    <xdr:to>
      <xdr:col>7</xdr:col>
      <xdr:colOff>104775</xdr:colOff>
      <xdr:row>40</xdr:row>
      <xdr:rowOff>85725</xdr:rowOff>
    </xdr:to>
    <xdr:pic>
      <xdr:nvPicPr>
        <xdr:cNvPr id="1051" name="Pictur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tx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2087225"/>
          <a:ext cx="2790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zoomScaleNormal="100" workbookViewId="0">
      <selection activeCell="F84" sqref="F84"/>
    </sheetView>
  </sheetViews>
  <sheetFormatPr defaultColWidth="7.59765625" defaultRowHeight="12" customHeight="1" x14ac:dyDescent="0.2"/>
  <cols>
    <col min="1" max="1" width="13.69921875" style="1" customWidth="1"/>
    <col min="2" max="2" width="13.296875" style="1" customWidth="1"/>
    <col min="3" max="3" width="11.59765625" style="1" customWidth="1"/>
    <col min="4" max="4" width="12.296875" style="1" customWidth="1"/>
    <col min="5" max="5" width="12" style="22" customWidth="1"/>
    <col min="6" max="6" width="14.3984375" style="28" customWidth="1"/>
    <col min="7" max="7" width="15.8984375" style="1" customWidth="1"/>
    <col min="8" max="8" width="15.3984375" style="1" customWidth="1"/>
    <col min="9" max="9" width="8.59765625" style="1" customWidth="1"/>
    <col min="10" max="16384" width="7.59765625" style="1"/>
  </cols>
  <sheetData>
    <row r="1" spans="1:10" ht="24" customHeight="1" x14ac:dyDescent="0.2">
      <c r="A1" s="137" t="s">
        <v>0</v>
      </c>
      <c r="B1" s="138"/>
      <c r="C1" s="138"/>
      <c r="D1" s="138"/>
      <c r="E1" s="138"/>
      <c r="F1" s="138"/>
      <c r="G1" s="2" t="s">
        <v>1</v>
      </c>
      <c r="H1" s="37" t="s">
        <v>2</v>
      </c>
      <c r="I1" s="44"/>
      <c r="J1" s="42"/>
    </row>
    <row r="2" spans="1:10" ht="24" customHeight="1" x14ac:dyDescent="0.2">
      <c r="A2" s="139" t="s">
        <v>3</v>
      </c>
      <c r="B2" s="140"/>
      <c r="C2" s="140"/>
      <c r="D2" s="140"/>
      <c r="E2" s="140"/>
      <c r="F2" s="140"/>
      <c r="G2" s="4" t="s">
        <v>4</v>
      </c>
      <c r="H2" s="38">
        <v>44713</v>
      </c>
      <c r="I2" s="44"/>
      <c r="J2" s="42"/>
    </row>
    <row r="3" spans="1:10" ht="24" customHeight="1" x14ac:dyDescent="0.2">
      <c r="A3" s="6" t="s">
        <v>5</v>
      </c>
      <c r="B3" s="94" t="s">
        <v>45</v>
      </c>
      <c r="C3" s="95"/>
      <c r="D3" s="141"/>
      <c r="E3" s="19" t="s">
        <v>46</v>
      </c>
      <c r="F3" s="23"/>
      <c r="G3" s="7" t="s">
        <v>48</v>
      </c>
      <c r="H3" s="39"/>
      <c r="I3" s="44"/>
      <c r="J3" s="42"/>
    </row>
    <row r="4" spans="1:10" ht="32.1" customHeight="1" x14ac:dyDescent="0.2">
      <c r="A4" s="8" t="s">
        <v>6</v>
      </c>
      <c r="B4" s="9" t="s">
        <v>7</v>
      </c>
      <c r="C4" s="9" t="s">
        <v>8</v>
      </c>
      <c r="D4" s="81" t="s">
        <v>9</v>
      </c>
      <c r="E4" s="82" t="s">
        <v>10</v>
      </c>
      <c r="F4" s="83" t="s">
        <v>11</v>
      </c>
      <c r="G4" s="142" t="s">
        <v>12</v>
      </c>
      <c r="H4" s="143"/>
      <c r="I4" s="44"/>
      <c r="J4" s="42"/>
    </row>
    <row r="5" spans="1:10" ht="24" customHeight="1" x14ac:dyDescent="0.2">
      <c r="A5" s="10">
        <v>1</v>
      </c>
      <c r="B5" s="11"/>
      <c r="C5" s="11"/>
      <c r="D5" s="11">
        <v>5</v>
      </c>
      <c r="E5" s="15"/>
      <c r="F5" s="11">
        <v>0.55000000000000004</v>
      </c>
      <c r="G5" s="113"/>
      <c r="H5" s="114"/>
      <c r="I5" s="44"/>
      <c r="J5" s="42"/>
    </row>
    <row r="6" spans="1:10" ht="24" customHeight="1" x14ac:dyDescent="0.2">
      <c r="A6" s="10">
        <v>2</v>
      </c>
      <c r="B6" s="11"/>
      <c r="C6" s="11"/>
      <c r="D6" s="11">
        <v>5</v>
      </c>
      <c r="E6" s="15"/>
      <c r="F6" s="11">
        <v>0.57999999999999996</v>
      </c>
      <c r="G6" s="113"/>
      <c r="H6" s="114"/>
      <c r="I6" s="44"/>
      <c r="J6" s="42"/>
    </row>
    <row r="7" spans="1:10" ht="24" customHeight="1" x14ac:dyDescent="0.2">
      <c r="A7" s="10">
        <v>3</v>
      </c>
      <c r="B7" s="11"/>
      <c r="C7" s="11"/>
      <c r="D7" s="11">
        <v>5</v>
      </c>
      <c r="E7" s="15"/>
      <c r="F7" s="11">
        <v>0.65</v>
      </c>
      <c r="G7" s="113"/>
      <c r="H7" s="114"/>
      <c r="I7" s="44"/>
      <c r="J7" s="42"/>
    </row>
    <row r="8" spans="1:10" ht="24" customHeight="1" x14ac:dyDescent="0.2">
      <c r="A8" s="10">
        <v>4</v>
      </c>
      <c r="B8" s="11"/>
      <c r="C8" s="11"/>
      <c r="D8" s="11">
        <v>5</v>
      </c>
      <c r="E8" s="15"/>
      <c r="F8" s="11">
        <v>0.69</v>
      </c>
      <c r="G8" s="113"/>
      <c r="H8" s="114"/>
      <c r="I8" s="44"/>
      <c r="J8" s="42"/>
    </row>
    <row r="9" spans="1:10" ht="24" customHeight="1" x14ac:dyDescent="0.2">
      <c r="A9" s="10">
        <v>5</v>
      </c>
      <c r="B9" s="11"/>
      <c r="C9" s="11"/>
      <c r="D9" s="11">
        <v>5</v>
      </c>
      <c r="E9" s="15"/>
      <c r="F9" s="11">
        <v>0.77</v>
      </c>
      <c r="G9" s="113"/>
      <c r="H9" s="114"/>
      <c r="I9" s="44"/>
      <c r="J9" s="42"/>
    </row>
    <row r="10" spans="1:10" ht="24" customHeight="1" x14ac:dyDescent="0.2">
      <c r="A10" s="10">
        <v>6</v>
      </c>
      <c r="B10" s="11"/>
      <c r="C10" s="11"/>
      <c r="D10" s="11">
        <v>5</v>
      </c>
      <c r="E10" s="15"/>
      <c r="F10" s="11">
        <v>0.56000000000000005</v>
      </c>
      <c r="G10" s="113"/>
      <c r="H10" s="114"/>
      <c r="I10" s="44"/>
      <c r="J10" s="42"/>
    </row>
    <row r="11" spans="1:10" ht="24" customHeight="1" x14ac:dyDescent="0.2">
      <c r="A11" s="10">
        <v>7</v>
      </c>
      <c r="B11" s="11"/>
      <c r="C11" s="11"/>
      <c r="D11" s="11">
        <v>5</v>
      </c>
      <c r="E11" s="15"/>
      <c r="F11" s="11">
        <v>0.61</v>
      </c>
      <c r="G11" s="113"/>
      <c r="H11" s="114"/>
      <c r="I11" s="44"/>
      <c r="J11" s="42"/>
    </row>
    <row r="12" spans="1:10" ht="24" customHeight="1" x14ac:dyDescent="0.2">
      <c r="A12" s="10">
        <v>8</v>
      </c>
      <c r="B12" s="11"/>
      <c r="C12" s="11"/>
      <c r="D12" s="11">
        <v>5</v>
      </c>
      <c r="E12" s="15"/>
      <c r="F12" s="11">
        <v>0.67</v>
      </c>
      <c r="G12" s="113"/>
      <c r="H12" s="114"/>
      <c r="I12" s="44"/>
      <c r="J12" s="42"/>
    </row>
    <row r="13" spans="1:10" ht="24" customHeight="1" x14ac:dyDescent="0.2">
      <c r="A13" s="10">
        <v>9</v>
      </c>
      <c r="B13" s="11"/>
      <c r="C13" s="11"/>
      <c r="D13" s="11">
        <v>5</v>
      </c>
      <c r="E13" s="15"/>
      <c r="F13" s="11">
        <v>0.52</v>
      </c>
      <c r="G13" s="113"/>
      <c r="H13" s="114"/>
      <c r="I13" s="44"/>
      <c r="J13" s="42"/>
    </row>
    <row r="14" spans="1:10" ht="24" customHeight="1" x14ac:dyDescent="0.2">
      <c r="A14" s="10">
        <v>10</v>
      </c>
      <c r="B14" s="11"/>
      <c r="C14" s="11"/>
      <c r="D14" s="11">
        <v>5</v>
      </c>
      <c r="E14" s="15"/>
      <c r="F14" s="11">
        <v>0.56999999999999995</v>
      </c>
      <c r="G14" s="113"/>
      <c r="H14" s="114"/>
      <c r="I14" s="44"/>
      <c r="J14" s="42"/>
    </row>
    <row r="15" spans="1:10" ht="24" customHeight="1" x14ac:dyDescent="0.2">
      <c r="A15" s="10">
        <v>11</v>
      </c>
      <c r="B15" s="11"/>
      <c r="C15" s="11"/>
      <c r="D15" s="11">
        <v>6</v>
      </c>
      <c r="E15" s="15"/>
      <c r="F15" s="11">
        <v>0.91</v>
      </c>
      <c r="G15" s="113"/>
      <c r="H15" s="114"/>
      <c r="I15" s="44"/>
      <c r="J15" s="42"/>
    </row>
    <row r="16" spans="1:10" ht="24" customHeight="1" x14ac:dyDescent="0.2">
      <c r="A16" s="10">
        <v>12</v>
      </c>
      <c r="B16" s="11"/>
      <c r="C16" s="11"/>
      <c r="D16" s="11">
        <v>6</v>
      </c>
      <c r="E16" s="15"/>
      <c r="F16" s="11">
        <v>0.86</v>
      </c>
      <c r="G16" s="113"/>
      <c r="H16" s="114"/>
      <c r="I16" s="44"/>
      <c r="J16" s="42"/>
    </row>
    <row r="17" spans="1:10" ht="24" customHeight="1" x14ac:dyDescent="0.2">
      <c r="A17" s="10">
        <v>13</v>
      </c>
      <c r="B17" s="11"/>
      <c r="C17" s="11"/>
      <c r="D17" s="11">
        <v>6</v>
      </c>
      <c r="E17" s="15"/>
      <c r="F17" s="11">
        <v>0.71</v>
      </c>
      <c r="G17" s="113"/>
      <c r="H17" s="114"/>
      <c r="I17" s="44"/>
      <c r="J17" s="42"/>
    </row>
    <row r="18" spans="1:10" ht="24" customHeight="1" x14ac:dyDescent="0.2">
      <c r="A18" s="10">
        <v>14</v>
      </c>
      <c r="B18" s="11"/>
      <c r="C18" s="11"/>
      <c r="D18" s="11">
        <v>6</v>
      </c>
      <c r="E18" s="15"/>
      <c r="F18" s="11">
        <v>0.79</v>
      </c>
      <c r="G18" s="113"/>
      <c r="H18" s="114"/>
      <c r="I18" s="44"/>
      <c r="J18" s="42"/>
    </row>
    <row r="19" spans="1:10" ht="24" customHeight="1" x14ac:dyDescent="0.2">
      <c r="A19" s="10">
        <v>15</v>
      </c>
      <c r="B19" s="11"/>
      <c r="C19" s="11"/>
      <c r="D19" s="11">
        <v>6</v>
      </c>
      <c r="E19" s="15"/>
      <c r="F19" s="11">
        <v>0.66</v>
      </c>
      <c r="G19" s="113"/>
      <c r="H19" s="114"/>
      <c r="I19" s="44"/>
      <c r="J19" s="42"/>
    </row>
    <row r="20" spans="1:10" ht="24" customHeight="1" x14ac:dyDescent="0.2">
      <c r="A20" s="10">
        <v>16</v>
      </c>
      <c r="B20" s="11"/>
      <c r="C20" s="11"/>
      <c r="D20" s="11">
        <v>6</v>
      </c>
      <c r="E20" s="15"/>
      <c r="F20" s="11">
        <v>0.63</v>
      </c>
      <c r="G20" s="113"/>
      <c r="H20" s="114"/>
      <c r="I20" s="44"/>
      <c r="J20" s="42"/>
    </row>
    <row r="21" spans="1:10" ht="24" customHeight="1" x14ac:dyDescent="0.2">
      <c r="A21" s="10">
        <v>17</v>
      </c>
      <c r="B21" s="11"/>
      <c r="C21" s="11"/>
      <c r="D21" s="11">
        <v>6</v>
      </c>
      <c r="E21" s="15"/>
      <c r="F21" s="11">
        <v>0.55000000000000004</v>
      </c>
      <c r="G21" s="113"/>
      <c r="H21" s="114"/>
      <c r="I21" s="44"/>
      <c r="J21" s="42"/>
    </row>
    <row r="22" spans="1:10" ht="24" customHeight="1" x14ac:dyDescent="0.2">
      <c r="A22" s="10">
        <v>18</v>
      </c>
      <c r="B22" s="11"/>
      <c r="C22" s="11"/>
      <c r="D22" s="11">
        <v>6</v>
      </c>
      <c r="E22" s="15"/>
      <c r="F22" s="11">
        <v>0.48</v>
      </c>
      <c r="G22" s="113"/>
      <c r="H22" s="114"/>
      <c r="I22" s="44"/>
      <c r="J22" s="42"/>
    </row>
    <row r="23" spans="1:10" ht="24" customHeight="1" x14ac:dyDescent="0.2">
      <c r="A23" s="10">
        <v>19</v>
      </c>
      <c r="B23" s="11"/>
      <c r="C23" s="11"/>
      <c r="D23" s="11">
        <v>6</v>
      </c>
      <c r="E23" s="15"/>
      <c r="F23" s="11">
        <v>0.42</v>
      </c>
      <c r="G23" s="113"/>
      <c r="H23" s="114"/>
      <c r="I23" s="44"/>
      <c r="J23" s="42"/>
    </row>
    <row r="24" spans="1:10" ht="24" customHeight="1" x14ac:dyDescent="0.2">
      <c r="A24" s="10">
        <v>20</v>
      </c>
      <c r="B24" s="11"/>
      <c r="C24" s="11"/>
      <c r="D24" s="11">
        <v>6</v>
      </c>
      <c r="E24" s="15"/>
      <c r="F24" s="11">
        <v>0.56999999999999995</v>
      </c>
      <c r="G24" s="113"/>
      <c r="H24" s="114"/>
      <c r="I24" s="44"/>
      <c r="J24" s="42"/>
    </row>
    <row r="25" spans="1:10" ht="24" customHeight="1" x14ac:dyDescent="0.2">
      <c r="A25" s="10">
        <v>21</v>
      </c>
      <c r="B25" s="11"/>
      <c r="C25" s="11"/>
      <c r="D25" s="11">
        <v>6</v>
      </c>
      <c r="E25" s="15"/>
      <c r="F25" s="11">
        <v>0.57999999999999996</v>
      </c>
      <c r="G25" s="113"/>
      <c r="H25" s="114"/>
      <c r="I25" s="44"/>
      <c r="J25" s="42"/>
    </row>
    <row r="26" spans="1:10" ht="24" customHeight="1" x14ac:dyDescent="0.2">
      <c r="A26" s="10">
        <v>22</v>
      </c>
      <c r="B26" s="11"/>
      <c r="C26" s="11"/>
      <c r="D26" s="11">
        <v>6</v>
      </c>
      <c r="E26" s="15"/>
      <c r="F26" s="11">
        <v>0.68</v>
      </c>
      <c r="G26" s="113"/>
      <c r="H26" s="114"/>
      <c r="I26" s="44"/>
      <c r="J26" s="42"/>
    </row>
    <row r="27" spans="1:10" ht="24" customHeight="1" x14ac:dyDescent="0.2">
      <c r="A27" s="10">
        <v>23</v>
      </c>
      <c r="B27" s="11"/>
      <c r="C27" s="11"/>
      <c r="D27" s="11">
        <v>6</v>
      </c>
      <c r="E27" s="15"/>
      <c r="F27" s="11">
        <v>0.64</v>
      </c>
      <c r="G27" s="113"/>
      <c r="H27" s="114"/>
      <c r="I27" s="44"/>
      <c r="J27" s="42"/>
    </row>
    <row r="28" spans="1:10" ht="24" customHeight="1" x14ac:dyDescent="0.2">
      <c r="A28" s="10">
        <v>24</v>
      </c>
      <c r="B28" s="11"/>
      <c r="C28" s="11"/>
      <c r="D28" s="11">
        <v>6</v>
      </c>
      <c r="E28" s="15"/>
      <c r="F28" s="11">
        <v>0.67</v>
      </c>
      <c r="G28" s="113"/>
      <c r="H28" s="114"/>
      <c r="I28" s="44"/>
      <c r="J28" s="42"/>
    </row>
    <row r="29" spans="1:10" ht="24" customHeight="1" x14ac:dyDescent="0.2">
      <c r="A29" s="10">
        <v>25</v>
      </c>
      <c r="B29" s="11"/>
      <c r="C29" s="11"/>
      <c r="D29" s="11">
        <v>6</v>
      </c>
      <c r="E29" s="15"/>
      <c r="F29" s="11">
        <v>0.53</v>
      </c>
      <c r="G29" s="113"/>
      <c r="H29" s="114"/>
      <c r="I29" s="44"/>
      <c r="J29" s="42"/>
    </row>
    <row r="30" spans="1:10" ht="24" customHeight="1" x14ac:dyDescent="0.2">
      <c r="A30" s="10">
        <v>26</v>
      </c>
      <c r="B30" s="11"/>
      <c r="C30" s="11"/>
      <c r="D30" s="11">
        <v>6</v>
      </c>
      <c r="E30" s="15"/>
      <c r="F30" s="11">
        <v>0.44</v>
      </c>
      <c r="G30" s="113"/>
      <c r="H30" s="114"/>
      <c r="I30" s="44"/>
      <c r="J30" s="42"/>
    </row>
    <row r="31" spans="1:10" ht="24" customHeight="1" x14ac:dyDescent="0.2">
      <c r="A31" s="10">
        <v>27</v>
      </c>
      <c r="B31" s="11"/>
      <c r="C31" s="11"/>
      <c r="D31" s="11">
        <v>6</v>
      </c>
      <c r="E31" s="15"/>
      <c r="F31" s="11">
        <v>0.52</v>
      </c>
      <c r="G31" s="113"/>
      <c r="H31" s="114"/>
      <c r="I31" s="44"/>
      <c r="J31" s="42"/>
    </row>
    <row r="32" spans="1:10" ht="24" customHeight="1" x14ac:dyDescent="0.2">
      <c r="A32" s="10">
        <v>28</v>
      </c>
      <c r="B32" s="11"/>
      <c r="C32" s="11"/>
      <c r="D32" s="11">
        <v>6</v>
      </c>
      <c r="E32" s="15"/>
      <c r="F32" s="11">
        <v>0.63</v>
      </c>
      <c r="G32" s="113"/>
      <c r="H32" s="114"/>
      <c r="I32" s="44"/>
      <c r="J32" s="42"/>
    </row>
    <row r="33" spans="1:10" ht="24" customHeight="1" x14ac:dyDescent="0.2">
      <c r="A33" s="66">
        <v>29</v>
      </c>
      <c r="B33" s="11"/>
      <c r="C33" s="11"/>
      <c r="D33" s="11">
        <v>6</v>
      </c>
      <c r="E33" s="15"/>
      <c r="F33" s="11">
        <v>0.68</v>
      </c>
      <c r="G33" s="113"/>
      <c r="H33" s="114"/>
      <c r="I33" s="44"/>
      <c r="J33" s="42"/>
    </row>
    <row r="34" spans="1:10" ht="24" customHeight="1" x14ac:dyDescent="0.2">
      <c r="A34" s="66">
        <v>30</v>
      </c>
      <c r="B34" s="16"/>
      <c r="C34" s="16"/>
      <c r="D34" s="11">
        <v>6</v>
      </c>
      <c r="E34" s="17"/>
      <c r="F34" s="11">
        <v>0.6</v>
      </c>
      <c r="G34" s="133"/>
      <c r="H34" s="134"/>
      <c r="I34" s="44"/>
      <c r="J34" s="42"/>
    </row>
    <row r="35" spans="1:10" s="18" customFormat="1" ht="24" customHeight="1" x14ac:dyDescent="0.2">
      <c r="A35" s="67">
        <v>31</v>
      </c>
      <c r="B35" s="68"/>
      <c r="C35" s="68"/>
      <c r="D35" s="68"/>
      <c r="E35" s="69"/>
      <c r="F35" s="68"/>
      <c r="G35" s="120"/>
      <c r="H35" s="121"/>
      <c r="I35" s="45"/>
      <c r="J35" s="43"/>
    </row>
    <row r="36" spans="1:10" ht="24" customHeight="1" x14ac:dyDescent="0.25">
      <c r="A36" s="110" t="s">
        <v>13</v>
      </c>
      <c r="B36" s="111"/>
      <c r="C36" s="111"/>
      <c r="D36" s="111"/>
      <c r="E36" s="112"/>
      <c r="F36" s="130" t="s">
        <v>14</v>
      </c>
      <c r="G36" s="131"/>
      <c r="H36" s="132"/>
      <c r="I36" s="44"/>
      <c r="J36" s="42"/>
    </row>
    <row r="37" spans="1:10" ht="27.95" customHeight="1" x14ac:dyDescent="0.2">
      <c r="A37" s="125" t="s">
        <v>15</v>
      </c>
      <c r="B37" s="126"/>
      <c r="C37" s="126"/>
      <c r="D37" s="127"/>
      <c r="E37" s="20" t="s">
        <v>16</v>
      </c>
      <c r="F37" s="24" t="s">
        <v>17</v>
      </c>
      <c r="G37" s="135" t="s">
        <v>18</v>
      </c>
      <c r="H37" s="136"/>
      <c r="I37" s="44"/>
      <c r="J37" s="42"/>
    </row>
    <row r="38" spans="1:10" ht="24" customHeight="1" x14ac:dyDescent="0.2">
      <c r="A38" s="122" t="s">
        <v>19</v>
      </c>
      <c r="B38" s="123"/>
      <c r="C38" s="123"/>
      <c r="D38" s="124"/>
      <c r="E38" s="21" t="s">
        <v>16</v>
      </c>
      <c r="F38" s="25" t="s">
        <v>20</v>
      </c>
      <c r="G38" s="128" t="s">
        <v>20</v>
      </c>
      <c r="H38" s="129"/>
      <c r="I38" s="44"/>
      <c r="J38" s="42"/>
    </row>
    <row r="39" spans="1:10" ht="24" customHeight="1" x14ac:dyDescent="0.25">
      <c r="A39" s="117" t="s">
        <v>21</v>
      </c>
      <c r="B39" s="118"/>
      <c r="C39" s="118"/>
      <c r="D39" s="118"/>
      <c r="E39" s="119"/>
      <c r="F39" s="96" t="s">
        <v>50</v>
      </c>
      <c r="G39" s="115"/>
      <c r="H39" s="116"/>
      <c r="I39" s="44"/>
      <c r="J39" s="42"/>
    </row>
    <row r="40" spans="1:10" ht="24" customHeight="1" x14ac:dyDescent="0.25">
      <c r="A40" s="107" t="s">
        <v>22</v>
      </c>
      <c r="B40" s="108"/>
      <c r="C40" s="108"/>
      <c r="D40" s="108"/>
      <c r="E40" s="109"/>
      <c r="F40" s="92" t="s">
        <v>52</v>
      </c>
      <c r="G40" s="93"/>
      <c r="H40" s="40" t="s">
        <v>58</v>
      </c>
      <c r="I40" s="44"/>
      <c r="J40" s="42"/>
    </row>
    <row r="41" spans="1:10" ht="27" customHeight="1" x14ac:dyDescent="0.25">
      <c r="A41" s="104" t="s">
        <v>23</v>
      </c>
      <c r="B41" s="105"/>
      <c r="C41" s="105"/>
      <c r="D41" s="105"/>
      <c r="E41" s="106"/>
      <c r="F41" s="96" t="s">
        <v>51</v>
      </c>
      <c r="G41" s="93"/>
      <c r="H41" s="41" t="s">
        <v>53</v>
      </c>
      <c r="I41" s="46"/>
      <c r="J41" s="42"/>
    </row>
    <row r="42" spans="1:10" ht="24" customHeight="1" x14ac:dyDescent="0.2">
      <c r="A42" s="102" t="s">
        <v>54</v>
      </c>
      <c r="B42" s="103"/>
      <c r="C42" s="103"/>
      <c r="D42" s="103"/>
      <c r="E42" s="103"/>
      <c r="F42" s="103"/>
      <c r="G42" s="103"/>
      <c r="H42" s="103"/>
      <c r="I42" s="47"/>
      <c r="J42" s="42"/>
    </row>
    <row r="43" spans="1:10" ht="24" customHeight="1" x14ac:dyDescent="0.2">
      <c r="A43" s="30"/>
      <c r="B43" s="31"/>
      <c r="C43" s="31"/>
      <c r="D43" s="31"/>
      <c r="E43" s="32"/>
      <c r="F43" s="33"/>
      <c r="G43" s="34"/>
      <c r="H43" s="34"/>
      <c r="I43" s="34"/>
    </row>
    <row r="44" spans="1:10" ht="24" customHeight="1" x14ac:dyDescent="0.2">
      <c r="A44" s="30"/>
      <c r="B44" s="31"/>
      <c r="C44" s="31"/>
      <c r="D44" s="31"/>
      <c r="E44" s="32"/>
      <c r="F44" s="33"/>
      <c r="G44" s="34"/>
      <c r="H44" s="34"/>
      <c r="I44" s="34"/>
    </row>
    <row r="45" spans="1:10" ht="24" customHeight="1" x14ac:dyDescent="0.2">
      <c r="A45" s="30"/>
      <c r="B45" s="31"/>
      <c r="C45" s="31"/>
      <c r="D45" s="31"/>
      <c r="E45" s="32"/>
      <c r="F45" s="33"/>
      <c r="G45" s="34"/>
      <c r="H45" s="34"/>
      <c r="I45" s="34"/>
    </row>
    <row r="46" spans="1:10" ht="24" customHeight="1" x14ac:dyDescent="0.2">
      <c r="A46" s="30"/>
      <c r="B46" s="31"/>
      <c r="C46" s="31"/>
      <c r="D46" s="31"/>
      <c r="E46" s="32"/>
      <c r="F46" s="33"/>
      <c r="G46" s="34"/>
      <c r="H46" s="34"/>
      <c r="I46" s="34"/>
    </row>
    <row r="47" spans="1:10" ht="24" customHeight="1" x14ac:dyDescent="0.2">
      <c r="A47" s="35"/>
      <c r="B47" s="34"/>
      <c r="C47" s="34"/>
      <c r="D47" s="34"/>
      <c r="E47" s="36"/>
      <c r="F47" s="33"/>
      <c r="G47" s="34"/>
      <c r="H47" s="34"/>
      <c r="I47" s="34"/>
    </row>
    <row r="48" spans="1:10" ht="24" customHeight="1" x14ac:dyDescent="0.2">
      <c r="A48" s="99" t="s">
        <v>24</v>
      </c>
      <c r="B48" s="100"/>
      <c r="C48" s="100"/>
      <c r="D48" s="100"/>
      <c r="E48" s="100"/>
      <c r="F48" s="100"/>
      <c r="G48" s="100"/>
      <c r="H48" s="101"/>
      <c r="I48" s="48"/>
    </row>
    <row r="49" spans="1:9" ht="24" customHeight="1" x14ac:dyDescent="0.2">
      <c r="A49" s="89" t="s">
        <v>0</v>
      </c>
      <c r="B49" s="90"/>
      <c r="C49" s="90"/>
      <c r="D49" s="90"/>
      <c r="E49" s="90"/>
      <c r="F49" s="90"/>
      <c r="G49" s="91"/>
      <c r="H49" s="53" t="s">
        <v>49</v>
      </c>
      <c r="I49" s="54"/>
    </row>
    <row r="50" spans="1:9" ht="24" customHeight="1" x14ac:dyDescent="0.2">
      <c r="A50" s="55" t="s">
        <v>5</v>
      </c>
      <c r="B50" s="94" t="s">
        <v>45</v>
      </c>
      <c r="C50" s="95"/>
      <c r="D50" s="29" t="s">
        <v>47</v>
      </c>
      <c r="E50" s="19"/>
      <c r="F50" s="26" t="s">
        <v>4</v>
      </c>
      <c r="G50" s="5">
        <f>H2</f>
        <v>44713</v>
      </c>
      <c r="H50" s="12" t="s">
        <v>25</v>
      </c>
      <c r="I50" s="56">
        <v>1</v>
      </c>
    </row>
    <row r="51" spans="1:9" ht="41.1" customHeight="1" x14ac:dyDescent="0.2">
      <c r="A51" s="57"/>
      <c r="B51" s="3"/>
      <c r="C51" s="3"/>
      <c r="D51" s="3"/>
      <c r="E51" s="84"/>
      <c r="F51" s="85"/>
      <c r="G51" s="3"/>
      <c r="H51" s="3"/>
      <c r="I51" s="58"/>
    </row>
    <row r="52" spans="1:9" ht="39.75" customHeight="1" x14ac:dyDescent="0.2">
      <c r="A52" s="59" t="s">
        <v>26</v>
      </c>
      <c r="B52" s="80" t="s">
        <v>27</v>
      </c>
      <c r="C52" s="81" t="s">
        <v>28</v>
      </c>
      <c r="D52" s="81" t="s">
        <v>29</v>
      </c>
      <c r="E52" s="82" t="s">
        <v>30</v>
      </c>
      <c r="F52" s="83" t="s">
        <v>31</v>
      </c>
      <c r="G52" s="9" t="s">
        <v>32</v>
      </c>
      <c r="H52" s="9" t="s">
        <v>33</v>
      </c>
      <c r="I52" s="60" t="s">
        <v>34</v>
      </c>
    </row>
    <row r="53" spans="1:9" ht="66" customHeight="1" x14ac:dyDescent="0.2">
      <c r="A53" s="61"/>
      <c r="B53" s="8" t="s">
        <v>35</v>
      </c>
      <c r="C53" s="8" t="s">
        <v>36</v>
      </c>
      <c r="D53" s="13" t="s">
        <v>37</v>
      </c>
      <c r="E53" s="73" t="s">
        <v>38</v>
      </c>
      <c r="F53" s="27"/>
      <c r="G53" s="8" t="s">
        <v>39</v>
      </c>
      <c r="H53" s="8" t="s">
        <v>40</v>
      </c>
      <c r="I53" s="62" t="s">
        <v>41</v>
      </c>
    </row>
    <row r="54" spans="1:9" ht="24" customHeight="1" x14ac:dyDescent="0.2">
      <c r="A54" s="63">
        <v>1</v>
      </c>
      <c r="B54" s="11">
        <v>0.55000000000000004</v>
      </c>
      <c r="C54" s="14">
        <v>100</v>
      </c>
      <c r="D54" s="71">
        <f t="shared" ref="D54:D83" si="0">B54*C54</f>
        <v>55.000000000000007</v>
      </c>
      <c r="E54" s="74">
        <v>16.100000000000001</v>
      </c>
      <c r="F54" s="72">
        <v>5.66</v>
      </c>
      <c r="G54" s="15">
        <f t="shared" ref="G54:G62" si="1">IF(E54&lt;12.5,(0.353*$I$50)*(12.006+EXP(2.46-0.073*E54+0.125*B54+0.389*F54)),(0.361*$I$50)*(-2.261+EXP(2.69-0.065*E54+0.111*B54+0.361*F54)))</f>
        <v>14.500309643280124</v>
      </c>
      <c r="H54" s="14" t="str">
        <f t="shared" ref="H54:H84" si="2">IF(D54&gt;G54,"Yes","No")</f>
        <v>Yes</v>
      </c>
      <c r="I54" s="64"/>
    </row>
    <row r="55" spans="1:9" ht="24" customHeight="1" x14ac:dyDescent="0.2">
      <c r="A55" s="63">
        <v>2</v>
      </c>
      <c r="B55" s="11">
        <v>0.52</v>
      </c>
      <c r="C55" s="14">
        <v>100</v>
      </c>
      <c r="D55" s="71">
        <f t="shared" si="0"/>
        <v>52</v>
      </c>
      <c r="E55" s="74">
        <v>15.9</v>
      </c>
      <c r="F55" s="72">
        <v>6.2</v>
      </c>
      <c r="G55" s="15">
        <f t="shared" si="1"/>
        <v>17.977873146709037</v>
      </c>
      <c r="H55" s="14" t="str">
        <f t="shared" si="2"/>
        <v>Yes</v>
      </c>
      <c r="I55" s="64"/>
    </row>
    <row r="56" spans="1:9" ht="24" customHeight="1" x14ac:dyDescent="0.2">
      <c r="A56" s="63">
        <v>3</v>
      </c>
      <c r="B56" s="11">
        <v>0.6</v>
      </c>
      <c r="C56" s="14">
        <v>100</v>
      </c>
      <c r="D56" s="71">
        <f t="shared" si="0"/>
        <v>60</v>
      </c>
      <c r="E56" s="74">
        <v>16.399999999999999</v>
      </c>
      <c r="F56" s="72">
        <v>6.3</v>
      </c>
      <c r="G56" s="15">
        <f t="shared" si="1"/>
        <v>18.213893143094626</v>
      </c>
      <c r="H56" s="14" t="str">
        <f t="shared" si="2"/>
        <v>Yes</v>
      </c>
      <c r="I56" s="64"/>
    </row>
    <row r="57" spans="1:9" ht="24" customHeight="1" x14ac:dyDescent="0.2">
      <c r="A57" s="63">
        <v>4</v>
      </c>
      <c r="B57" s="11">
        <v>2</v>
      </c>
      <c r="C57" s="14">
        <v>100</v>
      </c>
      <c r="D57" s="71">
        <f t="shared" si="0"/>
        <v>200</v>
      </c>
      <c r="E57" s="74">
        <v>16.3</v>
      </c>
      <c r="F57" s="72">
        <v>5.48</v>
      </c>
      <c r="G57" s="15">
        <f t="shared" si="1"/>
        <v>15.825330651795765</v>
      </c>
      <c r="H57" s="14" t="str">
        <f t="shared" si="2"/>
        <v>Yes</v>
      </c>
      <c r="I57" s="64"/>
    </row>
    <row r="58" spans="1:9" ht="24" customHeight="1" x14ac:dyDescent="0.2">
      <c r="A58" s="63">
        <v>5</v>
      </c>
      <c r="B58" s="11">
        <v>1.56</v>
      </c>
      <c r="C58" s="14">
        <v>100</v>
      </c>
      <c r="D58" s="71">
        <f t="shared" si="0"/>
        <v>156</v>
      </c>
      <c r="E58" s="74">
        <v>16.7</v>
      </c>
      <c r="F58" s="72">
        <v>5.4</v>
      </c>
      <c r="G58" s="15">
        <f t="shared" si="1"/>
        <v>14.185766305362463</v>
      </c>
      <c r="H58" s="14" t="str">
        <f t="shared" si="2"/>
        <v>Yes</v>
      </c>
      <c r="I58" s="64"/>
    </row>
    <row r="59" spans="1:9" ht="24" customHeight="1" x14ac:dyDescent="0.2">
      <c r="A59" s="63">
        <v>6</v>
      </c>
      <c r="B59" s="11">
        <v>1.21</v>
      </c>
      <c r="C59" s="14">
        <v>100</v>
      </c>
      <c r="D59" s="71">
        <f t="shared" si="0"/>
        <v>121</v>
      </c>
      <c r="E59" s="74">
        <v>16.899999999999999</v>
      </c>
      <c r="F59" s="72">
        <v>5.5</v>
      </c>
      <c r="G59" s="15">
        <f t="shared" si="1"/>
        <v>13.951335990129605</v>
      </c>
      <c r="H59" s="14" t="str">
        <f t="shared" si="2"/>
        <v>Yes</v>
      </c>
      <c r="I59" s="64"/>
    </row>
    <row r="60" spans="1:9" ht="24" customHeight="1" x14ac:dyDescent="0.2">
      <c r="A60" s="63">
        <v>7</v>
      </c>
      <c r="B60" s="11">
        <v>0.53</v>
      </c>
      <c r="C60" s="14">
        <v>100</v>
      </c>
      <c r="D60" s="71">
        <f t="shared" si="0"/>
        <v>53</v>
      </c>
      <c r="E60" s="74">
        <v>17</v>
      </c>
      <c r="F60" s="72">
        <v>5.6</v>
      </c>
      <c r="G60" s="15">
        <f t="shared" si="1"/>
        <v>13.289108142559376</v>
      </c>
      <c r="H60" s="14" t="str">
        <f t="shared" si="2"/>
        <v>Yes</v>
      </c>
      <c r="I60" s="64"/>
    </row>
    <row r="61" spans="1:9" ht="24" customHeight="1" x14ac:dyDescent="0.2">
      <c r="A61" s="63">
        <v>8</v>
      </c>
      <c r="B61" s="11">
        <v>0.5</v>
      </c>
      <c r="C61" s="14">
        <v>100</v>
      </c>
      <c r="D61" s="71">
        <f t="shared" si="0"/>
        <v>50</v>
      </c>
      <c r="E61" s="74">
        <v>17.899999999999999</v>
      </c>
      <c r="F61" s="72">
        <v>5.5</v>
      </c>
      <c r="G61" s="15">
        <f t="shared" si="1"/>
        <v>11.973255436206742</v>
      </c>
      <c r="H61" s="14" t="str">
        <f t="shared" si="2"/>
        <v>Yes</v>
      </c>
      <c r="I61" s="64"/>
    </row>
    <row r="62" spans="1:9" ht="24" customHeight="1" x14ac:dyDescent="0.2">
      <c r="A62" s="63">
        <v>9</v>
      </c>
      <c r="B62" s="11">
        <v>1.1599999999999999</v>
      </c>
      <c r="C62" s="14">
        <v>100</v>
      </c>
      <c r="D62" s="71">
        <f t="shared" si="0"/>
        <v>115.99999999999999</v>
      </c>
      <c r="E62" s="74">
        <v>18.5</v>
      </c>
      <c r="F62" s="72">
        <v>5.69</v>
      </c>
      <c r="G62" s="15">
        <f t="shared" si="1"/>
        <v>13.358677361885341</v>
      </c>
      <c r="H62" s="14" t="str">
        <f t="shared" si="2"/>
        <v>Yes</v>
      </c>
      <c r="I62" s="64"/>
    </row>
    <row r="63" spans="1:9" ht="24" customHeight="1" x14ac:dyDescent="0.2">
      <c r="A63" s="63">
        <v>10</v>
      </c>
      <c r="B63" s="11">
        <v>1.1100000000000001</v>
      </c>
      <c r="C63" s="14">
        <v>100</v>
      </c>
      <c r="D63" s="71">
        <f t="shared" si="0"/>
        <v>111.00000000000001</v>
      </c>
      <c r="E63" s="74">
        <v>18.5</v>
      </c>
      <c r="F63" s="72">
        <v>5.43</v>
      </c>
      <c r="G63" s="15">
        <f t="shared" ref="G63:G84" si="3">IF(E63&lt;12.5,(0.353*$I$50)*(12.006+EXP(2.46-0.073*E63+0.125*B63+0.389*F63)),(0.361*$I$50)*(-2.261+EXP(2.69-0.065*E63+0.111*B63+0.361*F63)))</f>
        <v>12.017326994767592</v>
      </c>
      <c r="H63" s="14" t="str">
        <f t="shared" si="2"/>
        <v>Yes</v>
      </c>
      <c r="I63" s="64"/>
    </row>
    <row r="64" spans="1:9" ht="24" customHeight="1" x14ac:dyDescent="0.2">
      <c r="A64" s="63">
        <v>11</v>
      </c>
      <c r="B64" s="11">
        <v>0.76</v>
      </c>
      <c r="C64" s="14">
        <v>100</v>
      </c>
      <c r="D64" s="71">
        <f t="shared" si="0"/>
        <v>76</v>
      </c>
      <c r="E64" s="74">
        <v>18.8</v>
      </c>
      <c r="F64" s="72">
        <v>5.45</v>
      </c>
      <c r="G64" s="15">
        <f t="shared" si="3"/>
        <v>11.377640621628432</v>
      </c>
      <c r="H64" s="14" t="str">
        <f t="shared" si="2"/>
        <v>Yes</v>
      </c>
      <c r="I64" s="64"/>
    </row>
    <row r="65" spans="1:9" ht="24" customHeight="1" x14ac:dyDescent="0.2">
      <c r="A65" s="63">
        <v>12</v>
      </c>
      <c r="B65" s="11">
        <v>1</v>
      </c>
      <c r="C65" s="14">
        <v>100</v>
      </c>
      <c r="D65" s="71">
        <f t="shared" si="0"/>
        <v>100</v>
      </c>
      <c r="E65" s="74">
        <v>17.8</v>
      </c>
      <c r="F65" s="72">
        <v>5.6</v>
      </c>
      <c r="G65" s="15">
        <f t="shared" si="3"/>
        <v>13.291506252347165</v>
      </c>
      <c r="H65" s="14" t="str">
        <f t="shared" si="2"/>
        <v>Yes</v>
      </c>
      <c r="I65" s="64"/>
    </row>
    <row r="66" spans="1:9" ht="24" customHeight="1" x14ac:dyDescent="0.2">
      <c r="A66" s="63">
        <v>13</v>
      </c>
      <c r="B66" s="11">
        <v>0.96</v>
      </c>
      <c r="C66" s="14">
        <v>100</v>
      </c>
      <c r="D66" s="71">
        <f t="shared" si="0"/>
        <v>96</v>
      </c>
      <c r="E66" s="74">
        <v>17.8</v>
      </c>
      <c r="F66" s="72">
        <v>6.5</v>
      </c>
      <c r="G66" s="15">
        <f t="shared" si="3"/>
        <v>18.620860892428848</v>
      </c>
      <c r="H66" s="14" t="str">
        <f t="shared" si="2"/>
        <v>Yes</v>
      </c>
      <c r="I66" s="64"/>
    </row>
    <row r="67" spans="1:9" ht="24" customHeight="1" x14ac:dyDescent="0.2">
      <c r="A67" s="63">
        <v>14</v>
      </c>
      <c r="B67" s="11">
        <v>0.95</v>
      </c>
      <c r="C67" s="14">
        <v>100</v>
      </c>
      <c r="D67" s="71">
        <f t="shared" si="0"/>
        <v>95</v>
      </c>
      <c r="E67" s="74">
        <v>18.5</v>
      </c>
      <c r="F67" s="72">
        <v>6.3</v>
      </c>
      <c r="G67" s="15">
        <f t="shared" si="3"/>
        <v>16.443450954301142</v>
      </c>
      <c r="H67" s="14" t="str">
        <f t="shared" si="2"/>
        <v>Yes</v>
      </c>
      <c r="I67" s="64"/>
    </row>
    <row r="68" spans="1:9" ht="24" customHeight="1" x14ac:dyDescent="0.2">
      <c r="A68" s="63">
        <v>15</v>
      </c>
      <c r="B68" s="11">
        <v>0.87</v>
      </c>
      <c r="C68" s="14">
        <v>100</v>
      </c>
      <c r="D68" s="71">
        <f t="shared" si="0"/>
        <v>87</v>
      </c>
      <c r="E68" s="74">
        <v>18.8</v>
      </c>
      <c r="F68" s="72">
        <v>6.4</v>
      </c>
      <c r="G68" s="15">
        <f t="shared" si="3"/>
        <v>16.577211272291375</v>
      </c>
      <c r="H68" s="14" t="str">
        <f t="shared" si="2"/>
        <v>Yes</v>
      </c>
      <c r="I68" s="64"/>
    </row>
    <row r="69" spans="1:9" ht="24" customHeight="1" x14ac:dyDescent="0.2">
      <c r="A69" s="63">
        <v>16</v>
      </c>
      <c r="B69" s="11">
        <v>0.5</v>
      </c>
      <c r="C69" s="14">
        <v>100</v>
      </c>
      <c r="D69" s="71">
        <f t="shared" si="0"/>
        <v>50</v>
      </c>
      <c r="E69" s="74">
        <v>17.899999999999999</v>
      </c>
      <c r="F69" s="72">
        <v>6.5</v>
      </c>
      <c r="G69" s="15">
        <f t="shared" si="3"/>
        <v>17.533652474436717</v>
      </c>
      <c r="H69" s="14" t="str">
        <f t="shared" si="2"/>
        <v>Yes</v>
      </c>
      <c r="I69" s="64"/>
    </row>
    <row r="70" spans="1:9" ht="24" customHeight="1" x14ac:dyDescent="0.2">
      <c r="A70" s="63">
        <v>17</v>
      </c>
      <c r="B70" s="11">
        <v>0.52</v>
      </c>
      <c r="C70" s="14">
        <v>100</v>
      </c>
      <c r="D70" s="71">
        <f t="shared" si="0"/>
        <v>52</v>
      </c>
      <c r="E70" s="74">
        <v>19.399999999999999</v>
      </c>
      <c r="F70" s="72">
        <v>6.2</v>
      </c>
      <c r="G70" s="15">
        <f t="shared" si="3"/>
        <v>14.153696379588521</v>
      </c>
      <c r="H70" s="14" t="str">
        <f t="shared" si="2"/>
        <v>Yes</v>
      </c>
      <c r="I70" s="64"/>
    </row>
    <row r="71" spans="1:9" ht="24" customHeight="1" x14ac:dyDescent="0.2">
      <c r="A71" s="63">
        <v>18</v>
      </c>
      <c r="B71" s="11">
        <v>0.7</v>
      </c>
      <c r="C71" s="14">
        <v>100</v>
      </c>
      <c r="D71" s="71">
        <f t="shared" si="0"/>
        <v>70</v>
      </c>
      <c r="E71" s="74">
        <v>19</v>
      </c>
      <c r="F71" s="72">
        <v>5.6</v>
      </c>
      <c r="G71" s="15">
        <f t="shared" si="3"/>
        <v>11.805543680007352</v>
      </c>
      <c r="H71" s="14" t="str">
        <f t="shared" si="2"/>
        <v>Yes</v>
      </c>
      <c r="I71" s="64"/>
    </row>
    <row r="72" spans="1:9" ht="24" customHeight="1" x14ac:dyDescent="0.2">
      <c r="A72" s="63">
        <v>19</v>
      </c>
      <c r="B72" s="11">
        <v>1.25</v>
      </c>
      <c r="C72" s="14">
        <v>100</v>
      </c>
      <c r="D72" s="71">
        <f t="shared" si="0"/>
        <v>125</v>
      </c>
      <c r="E72" s="74">
        <v>17.777777777777779</v>
      </c>
      <c r="F72" s="72">
        <v>5.8</v>
      </c>
      <c r="G72" s="15">
        <f t="shared" si="3"/>
        <v>14.796985455745626</v>
      </c>
      <c r="H72" s="14" t="str">
        <f t="shared" si="2"/>
        <v>Yes</v>
      </c>
      <c r="I72" s="64"/>
    </row>
    <row r="73" spans="1:9" ht="24" customHeight="1" x14ac:dyDescent="0.2">
      <c r="A73" s="63">
        <v>20</v>
      </c>
      <c r="B73" s="11">
        <v>0.99</v>
      </c>
      <c r="C73" s="14">
        <v>100</v>
      </c>
      <c r="D73" s="71">
        <f t="shared" si="0"/>
        <v>99</v>
      </c>
      <c r="E73" s="74">
        <v>18.5</v>
      </c>
      <c r="F73" s="72">
        <v>5.8</v>
      </c>
      <c r="G73" s="15">
        <f t="shared" si="3"/>
        <v>13.657181857151407</v>
      </c>
      <c r="H73" s="14" t="str">
        <f t="shared" si="2"/>
        <v>Yes</v>
      </c>
      <c r="I73" s="64"/>
    </row>
    <row r="74" spans="1:9" ht="24" customHeight="1" x14ac:dyDescent="0.2">
      <c r="A74" s="63">
        <v>21</v>
      </c>
      <c r="B74" s="11">
        <v>0.87</v>
      </c>
      <c r="C74" s="14">
        <v>100</v>
      </c>
      <c r="D74" s="71">
        <f t="shared" si="0"/>
        <v>87</v>
      </c>
      <c r="E74" s="74">
        <v>18.3</v>
      </c>
      <c r="F74" s="72">
        <v>5.7</v>
      </c>
      <c r="G74" s="15">
        <f t="shared" si="3"/>
        <v>13.139543927481656</v>
      </c>
      <c r="H74" s="14" t="str">
        <f t="shared" si="2"/>
        <v>Yes</v>
      </c>
      <c r="I74" s="64"/>
    </row>
    <row r="75" spans="1:9" ht="24" customHeight="1" x14ac:dyDescent="0.2">
      <c r="A75" s="63">
        <v>22</v>
      </c>
      <c r="B75" s="11">
        <v>0.77</v>
      </c>
      <c r="C75" s="14">
        <v>100</v>
      </c>
      <c r="D75" s="71">
        <f t="shared" si="0"/>
        <v>77</v>
      </c>
      <c r="E75" s="74">
        <v>19.399999999999999</v>
      </c>
      <c r="F75" s="72">
        <v>5.56</v>
      </c>
      <c r="G75" s="15">
        <f t="shared" si="3"/>
        <v>11.399853657510915</v>
      </c>
      <c r="H75" s="14" t="str">
        <f t="shared" si="2"/>
        <v>Yes</v>
      </c>
      <c r="I75" s="64"/>
    </row>
    <row r="76" spans="1:9" ht="24" customHeight="1" x14ac:dyDescent="0.2">
      <c r="A76" s="63">
        <v>23</v>
      </c>
      <c r="B76" s="11">
        <v>1.23</v>
      </c>
      <c r="C76" s="14">
        <v>100</v>
      </c>
      <c r="D76" s="71">
        <f t="shared" si="0"/>
        <v>123</v>
      </c>
      <c r="E76" s="74">
        <v>19.100000000000001</v>
      </c>
      <c r="F76" s="72">
        <v>5.4</v>
      </c>
      <c r="G76" s="15">
        <f t="shared" si="3"/>
        <v>11.557224437489065</v>
      </c>
      <c r="H76" s="14" t="str">
        <f t="shared" si="2"/>
        <v>Yes</v>
      </c>
      <c r="I76" s="64"/>
    </row>
    <row r="77" spans="1:9" ht="24" customHeight="1" x14ac:dyDescent="0.2">
      <c r="A77" s="63">
        <v>24</v>
      </c>
      <c r="B77" s="11">
        <v>0.73</v>
      </c>
      <c r="C77" s="14">
        <v>100</v>
      </c>
      <c r="D77" s="71">
        <f t="shared" si="0"/>
        <v>73</v>
      </c>
      <c r="E77" s="74">
        <v>18.899999999999999</v>
      </c>
      <c r="F77" s="72">
        <v>5.5</v>
      </c>
      <c r="G77" s="15">
        <f t="shared" si="3"/>
        <v>11.47828725511148</v>
      </c>
      <c r="H77" s="14" t="str">
        <f t="shared" si="2"/>
        <v>Yes</v>
      </c>
      <c r="I77" s="64"/>
    </row>
    <row r="78" spans="1:9" ht="24" customHeight="1" x14ac:dyDescent="0.2">
      <c r="A78" s="63">
        <v>25</v>
      </c>
      <c r="B78" s="11">
        <v>1.1499999999999999</v>
      </c>
      <c r="C78" s="14">
        <v>100</v>
      </c>
      <c r="D78" s="71">
        <f t="shared" si="0"/>
        <v>114.99999999999999</v>
      </c>
      <c r="E78" s="74">
        <v>19.3</v>
      </c>
      <c r="F78" s="72">
        <v>5.5</v>
      </c>
      <c r="G78" s="15">
        <f t="shared" si="3"/>
        <v>11.734431789827415</v>
      </c>
      <c r="H78" s="14" t="str">
        <f t="shared" si="2"/>
        <v>Yes</v>
      </c>
      <c r="I78" s="64"/>
    </row>
    <row r="79" spans="1:9" ht="24" customHeight="1" x14ac:dyDescent="0.2">
      <c r="A79" s="63">
        <v>26</v>
      </c>
      <c r="B79" s="11">
        <v>0.91</v>
      </c>
      <c r="C79" s="14">
        <v>100</v>
      </c>
      <c r="D79" s="71">
        <f t="shared" si="0"/>
        <v>91</v>
      </c>
      <c r="E79" s="74">
        <v>19.3</v>
      </c>
      <c r="F79" s="72">
        <v>5.6</v>
      </c>
      <c r="G79" s="15">
        <f t="shared" si="3"/>
        <v>11.853724329292158</v>
      </c>
      <c r="H79" s="14" t="str">
        <f t="shared" si="2"/>
        <v>Yes</v>
      </c>
      <c r="I79" s="64"/>
    </row>
    <row r="80" spans="1:9" ht="24" customHeight="1" x14ac:dyDescent="0.2">
      <c r="A80" s="63">
        <v>27</v>
      </c>
      <c r="B80" s="11">
        <v>0.5</v>
      </c>
      <c r="C80" s="14">
        <v>100</v>
      </c>
      <c r="D80" s="71">
        <f t="shared" si="0"/>
        <v>50</v>
      </c>
      <c r="E80" s="74">
        <v>19.399999999999999</v>
      </c>
      <c r="F80" s="72">
        <v>5.7</v>
      </c>
      <c r="G80" s="15">
        <f t="shared" si="3"/>
        <v>11.653740588204382</v>
      </c>
      <c r="H80" s="14" t="str">
        <f t="shared" si="2"/>
        <v>Yes</v>
      </c>
      <c r="I80" s="64"/>
    </row>
    <row r="81" spans="1:9" ht="24" customHeight="1" x14ac:dyDescent="0.2">
      <c r="A81" s="63">
        <v>28</v>
      </c>
      <c r="B81" s="11">
        <v>0.51</v>
      </c>
      <c r="C81" s="14">
        <v>100</v>
      </c>
      <c r="D81" s="71">
        <f t="shared" si="0"/>
        <v>51</v>
      </c>
      <c r="E81" s="74">
        <v>19</v>
      </c>
      <c r="F81" s="72">
        <v>5.9</v>
      </c>
      <c r="G81" s="15">
        <f t="shared" si="3"/>
        <v>12.95571198388221</v>
      </c>
      <c r="H81" s="14" t="str">
        <f t="shared" si="2"/>
        <v>Yes</v>
      </c>
      <c r="I81" s="64"/>
    </row>
    <row r="82" spans="1:9" ht="24" customHeight="1" x14ac:dyDescent="0.2">
      <c r="A82" s="63">
        <v>29</v>
      </c>
      <c r="B82" s="11">
        <v>1.02</v>
      </c>
      <c r="C82" s="14">
        <v>100</v>
      </c>
      <c r="D82" s="71">
        <f t="shared" si="0"/>
        <v>102</v>
      </c>
      <c r="E82" s="74">
        <v>19.3</v>
      </c>
      <c r="F82" s="72">
        <v>5.6</v>
      </c>
      <c r="G82" s="15">
        <f t="shared" si="3"/>
        <v>12.009372661109072</v>
      </c>
      <c r="H82" s="14" t="str">
        <f t="shared" si="2"/>
        <v>Yes</v>
      </c>
      <c r="I82" s="64"/>
    </row>
    <row r="83" spans="1:9" ht="24" customHeight="1" x14ac:dyDescent="0.2">
      <c r="A83" s="63">
        <v>30</v>
      </c>
      <c r="B83" s="11">
        <v>1.0900000000000001</v>
      </c>
      <c r="C83" s="14">
        <v>100</v>
      </c>
      <c r="D83" s="71">
        <f t="shared" si="0"/>
        <v>109.00000000000001</v>
      </c>
      <c r="E83" s="74">
        <v>19.100000000000001</v>
      </c>
      <c r="F83" s="72">
        <v>5.6</v>
      </c>
      <c r="G83" s="15">
        <f t="shared" si="3"/>
        <v>12.278545929290207</v>
      </c>
      <c r="H83" s="14" t="str">
        <f t="shared" si="2"/>
        <v>Yes</v>
      </c>
      <c r="I83" s="65"/>
    </row>
    <row r="84" spans="1:9" s="18" customFormat="1" ht="24" customHeight="1" x14ac:dyDescent="0.2">
      <c r="A84" s="70"/>
      <c r="B84" s="11"/>
      <c r="C84" s="14"/>
      <c r="D84" s="71"/>
      <c r="E84" s="74"/>
      <c r="F84" s="72"/>
      <c r="G84" s="15"/>
      <c r="H84" s="14"/>
      <c r="I84" s="75"/>
    </row>
    <row r="85" spans="1:9" ht="24" customHeight="1" x14ac:dyDescent="0.2">
      <c r="A85" s="49" t="s">
        <v>42</v>
      </c>
      <c r="B85" s="50"/>
      <c r="C85" s="50"/>
      <c r="D85" s="50"/>
      <c r="E85" s="51"/>
      <c r="F85" s="52"/>
      <c r="G85" s="51"/>
      <c r="H85" s="97" t="s">
        <v>43</v>
      </c>
      <c r="I85" s="98"/>
    </row>
    <row r="86" spans="1:9" ht="24" customHeight="1" x14ac:dyDescent="0.25">
      <c r="A86" s="86" t="s">
        <v>44</v>
      </c>
      <c r="B86" s="87"/>
      <c r="C86" s="87"/>
      <c r="D86" s="87"/>
      <c r="E86" s="87"/>
      <c r="F86" s="87"/>
      <c r="G86" s="87"/>
      <c r="H86" s="88"/>
      <c r="I86" s="3"/>
    </row>
    <row r="87" spans="1:9" ht="24" customHeight="1" x14ac:dyDescent="0.2"/>
  </sheetData>
  <mergeCells count="53">
    <mergeCell ref="G14:H14"/>
    <mergeCell ref="G24:H24"/>
    <mergeCell ref="G22:H22"/>
    <mergeCell ref="G17:H17"/>
    <mergeCell ref="G18:H18"/>
    <mergeCell ref="G21:H21"/>
    <mergeCell ref="G20:H20"/>
    <mergeCell ref="A1:F1"/>
    <mergeCell ref="G10:H10"/>
    <mergeCell ref="G19:H19"/>
    <mergeCell ref="A2:F2"/>
    <mergeCell ref="G7:H7"/>
    <mergeCell ref="B3:D3"/>
    <mergeCell ref="G5:H5"/>
    <mergeCell ref="G4:H4"/>
    <mergeCell ref="G6:H6"/>
    <mergeCell ref="G15:H15"/>
    <mergeCell ref="G13:H13"/>
    <mergeCell ref="G12:H12"/>
    <mergeCell ref="G16:H16"/>
    <mergeCell ref="G8:H8"/>
    <mergeCell ref="G11:H11"/>
    <mergeCell ref="G9:H9"/>
    <mergeCell ref="G29:H29"/>
    <mergeCell ref="G38:H38"/>
    <mergeCell ref="F36:H36"/>
    <mergeCell ref="G23:H23"/>
    <mergeCell ref="G34:H34"/>
    <mergeCell ref="G28:H28"/>
    <mergeCell ref="G37:H37"/>
    <mergeCell ref="G30:H30"/>
    <mergeCell ref="G32:H32"/>
    <mergeCell ref="G31:H31"/>
    <mergeCell ref="G27:H27"/>
    <mergeCell ref="G25:H25"/>
    <mergeCell ref="G26:H26"/>
    <mergeCell ref="A36:E36"/>
    <mergeCell ref="G33:H33"/>
    <mergeCell ref="F39:H39"/>
    <mergeCell ref="A39:E39"/>
    <mergeCell ref="G35:H35"/>
    <mergeCell ref="A38:D38"/>
    <mergeCell ref="A37:D37"/>
    <mergeCell ref="A86:H86"/>
    <mergeCell ref="A49:G49"/>
    <mergeCell ref="F40:G40"/>
    <mergeCell ref="B50:C50"/>
    <mergeCell ref="F41:G41"/>
    <mergeCell ref="H85:I85"/>
    <mergeCell ref="A48:H48"/>
    <mergeCell ref="A42:H42"/>
    <mergeCell ref="A41:E41"/>
    <mergeCell ref="A40:E40"/>
  </mergeCells>
  <conditionalFormatting sqref="F5">
    <cfRule type="cellIs" dxfId="3" priority="4" operator="greaterThan">
      <formula>0.99</formula>
    </cfRule>
  </conditionalFormatting>
  <conditionalFormatting sqref="F5:F35">
    <cfRule type="cellIs" dxfId="2" priority="3" operator="greaterThan">
      <formula>0.99</formula>
    </cfRule>
  </conditionalFormatting>
  <conditionalFormatting sqref="H54:H84">
    <cfRule type="cellIs" dxfId="1" priority="2" operator="equal">
      <formula>"No"</formula>
    </cfRule>
  </conditionalFormatting>
  <conditionalFormatting sqref="B54:B84">
    <cfRule type="cellIs" dxfId="0" priority="1" operator="greaterThan">
      <formula>4</formula>
    </cfRule>
  </conditionalFormatting>
  <printOptions horizontalCentered="1" verticalCentered="1"/>
  <pageMargins left="0.5" right="0.5" top="0.5" bottom="0.5" header="0.25" footer="0.25"/>
  <pageSetup scale="59" fitToHeight="0" orientation="portrait" r:id="rId1"/>
  <headerFooter alignWithMargins="0">
    <oddFooter>&amp;"Helvetica,Regular"&amp;11&amp;P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2"/>
  <sheetViews>
    <sheetView workbookViewId="0">
      <selection activeCell="F30" sqref="F30"/>
    </sheetView>
  </sheetViews>
  <sheetFormatPr defaultRowHeight="15" x14ac:dyDescent="0.2"/>
  <cols>
    <col min="1" max="16384" width="8.796875" style="76"/>
  </cols>
  <sheetData>
    <row r="1" spans="2:7" x14ac:dyDescent="0.2">
      <c r="B1" s="76" t="s">
        <v>55</v>
      </c>
      <c r="C1" s="76" t="s">
        <v>56</v>
      </c>
      <c r="D1" s="76" t="s">
        <v>57</v>
      </c>
      <c r="F1" s="76" t="s">
        <v>57</v>
      </c>
      <c r="G1" s="76" t="s">
        <v>56</v>
      </c>
    </row>
    <row r="2" spans="2:7" x14ac:dyDescent="0.2">
      <c r="B2" s="76">
        <v>1</v>
      </c>
      <c r="C2" s="77">
        <v>57</v>
      </c>
      <c r="D2" s="78">
        <f t="shared" ref="D2:D32" si="0">CONVERT(C2, "F", "C")</f>
        <v>13.888888888888889</v>
      </c>
      <c r="E2" s="78"/>
      <c r="F2" s="78"/>
      <c r="G2" s="76">
        <f>CONVERT(F2, "C", "F")</f>
        <v>32</v>
      </c>
    </row>
    <row r="3" spans="2:7" x14ac:dyDescent="0.2">
      <c r="B3" s="76">
        <v>2</v>
      </c>
      <c r="C3" s="77">
        <v>58.1</v>
      </c>
      <c r="D3" s="78">
        <f t="shared" si="0"/>
        <v>14.5</v>
      </c>
      <c r="E3" s="78"/>
      <c r="F3" s="78"/>
      <c r="G3" s="76">
        <f t="shared" ref="G3:G32" si="1">CONVERT(F3, "C", "F")</f>
        <v>32</v>
      </c>
    </row>
    <row r="4" spans="2:7" x14ac:dyDescent="0.2">
      <c r="B4" s="76">
        <v>3</v>
      </c>
      <c r="C4" s="77">
        <v>56.7</v>
      </c>
      <c r="D4" s="78">
        <f t="shared" si="0"/>
        <v>13.722222222222223</v>
      </c>
      <c r="E4" s="78"/>
      <c r="F4" s="78"/>
      <c r="G4" s="76">
        <f t="shared" si="1"/>
        <v>32</v>
      </c>
    </row>
    <row r="5" spans="2:7" x14ac:dyDescent="0.2">
      <c r="B5" s="76">
        <v>4</v>
      </c>
      <c r="C5" s="77">
        <v>59</v>
      </c>
      <c r="D5" s="78">
        <f t="shared" si="0"/>
        <v>15</v>
      </c>
      <c r="E5" s="78"/>
      <c r="F5" s="78"/>
      <c r="G5" s="76">
        <f t="shared" si="1"/>
        <v>32</v>
      </c>
    </row>
    <row r="6" spans="2:7" x14ac:dyDescent="0.2">
      <c r="B6" s="76">
        <v>5</v>
      </c>
      <c r="C6" s="77">
        <v>55.8</v>
      </c>
      <c r="D6" s="78">
        <f t="shared" si="0"/>
        <v>13.22222222222222</v>
      </c>
      <c r="E6" s="78"/>
      <c r="F6" s="78"/>
      <c r="G6" s="76">
        <f t="shared" si="1"/>
        <v>32</v>
      </c>
    </row>
    <row r="7" spans="2:7" x14ac:dyDescent="0.2">
      <c r="B7" s="76">
        <v>6</v>
      </c>
      <c r="C7" s="77">
        <v>55.7</v>
      </c>
      <c r="D7" s="78">
        <f t="shared" si="0"/>
        <v>13.166666666666668</v>
      </c>
      <c r="E7" s="78"/>
      <c r="F7" s="78"/>
      <c r="G7" s="76">
        <f t="shared" si="1"/>
        <v>32</v>
      </c>
    </row>
    <row r="8" spans="2:7" x14ac:dyDescent="0.2">
      <c r="B8" s="76">
        <v>7</v>
      </c>
      <c r="C8" s="77">
        <v>59.6</v>
      </c>
      <c r="D8" s="78">
        <f t="shared" si="0"/>
        <v>15.333333333333334</v>
      </c>
      <c r="E8" s="78"/>
      <c r="F8" s="78"/>
      <c r="G8" s="76">
        <f t="shared" si="1"/>
        <v>32</v>
      </c>
    </row>
    <row r="9" spans="2:7" x14ac:dyDescent="0.2">
      <c r="B9" s="76">
        <v>8</v>
      </c>
      <c r="C9" s="77">
        <v>57</v>
      </c>
      <c r="D9" s="78">
        <f t="shared" si="0"/>
        <v>13.888888888888889</v>
      </c>
      <c r="E9" s="78"/>
      <c r="F9" s="78"/>
      <c r="G9" s="76">
        <f t="shared" si="1"/>
        <v>32</v>
      </c>
    </row>
    <row r="10" spans="2:7" x14ac:dyDescent="0.2">
      <c r="B10" s="76">
        <v>9</v>
      </c>
      <c r="C10" s="77">
        <v>58.8</v>
      </c>
      <c r="D10" s="78">
        <f t="shared" si="0"/>
        <v>14.888888888888888</v>
      </c>
      <c r="E10" s="78"/>
      <c r="F10" s="78"/>
      <c r="G10" s="76">
        <f t="shared" si="1"/>
        <v>32</v>
      </c>
    </row>
    <row r="11" spans="2:7" x14ac:dyDescent="0.2">
      <c r="B11" s="76">
        <v>10</v>
      </c>
      <c r="C11" s="77">
        <v>55.7</v>
      </c>
      <c r="D11" s="78">
        <f t="shared" si="0"/>
        <v>13.166666666666668</v>
      </c>
      <c r="E11" s="78"/>
      <c r="F11" s="78"/>
      <c r="G11" s="76">
        <f t="shared" si="1"/>
        <v>32</v>
      </c>
    </row>
    <row r="12" spans="2:7" x14ac:dyDescent="0.2">
      <c r="B12" s="76">
        <v>11</v>
      </c>
      <c r="C12" s="77">
        <v>57.1</v>
      </c>
      <c r="D12" s="78">
        <f t="shared" si="0"/>
        <v>13.944444444444445</v>
      </c>
      <c r="E12" s="78"/>
      <c r="F12" s="78"/>
      <c r="G12" s="76">
        <f t="shared" si="1"/>
        <v>32</v>
      </c>
    </row>
    <row r="13" spans="2:7" x14ac:dyDescent="0.2">
      <c r="B13" s="76">
        <v>12</v>
      </c>
      <c r="C13" s="77">
        <v>57.9</v>
      </c>
      <c r="D13" s="78">
        <f t="shared" si="0"/>
        <v>14.388888888888888</v>
      </c>
      <c r="E13" s="78"/>
      <c r="F13" s="78"/>
      <c r="G13" s="76">
        <f t="shared" si="1"/>
        <v>32</v>
      </c>
    </row>
    <row r="14" spans="2:7" x14ac:dyDescent="0.2">
      <c r="B14" s="76">
        <v>13</v>
      </c>
      <c r="C14" s="77">
        <v>59.3</v>
      </c>
      <c r="D14" s="78">
        <f t="shared" si="0"/>
        <v>15.166666666666664</v>
      </c>
      <c r="E14" s="78"/>
      <c r="F14" s="78"/>
      <c r="G14" s="76">
        <f t="shared" si="1"/>
        <v>32</v>
      </c>
    </row>
    <row r="15" spans="2:7" x14ac:dyDescent="0.2">
      <c r="B15" s="76">
        <v>14</v>
      </c>
      <c r="C15" s="77">
        <v>58.5</v>
      </c>
      <c r="D15" s="78">
        <f t="shared" si="0"/>
        <v>14.722222222222221</v>
      </c>
      <c r="E15" s="78"/>
      <c r="F15" s="78"/>
      <c r="G15" s="76">
        <f t="shared" si="1"/>
        <v>32</v>
      </c>
    </row>
    <row r="16" spans="2:7" x14ac:dyDescent="0.2">
      <c r="B16" s="76">
        <v>15</v>
      </c>
      <c r="C16" s="77">
        <v>59</v>
      </c>
      <c r="D16" s="78">
        <f t="shared" si="0"/>
        <v>15</v>
      </c>
      <c r="E16" s="78"/>
      <c r="F16" s="78"/>
      <c r="G16" s="76">
        <f t="shared" si="1"/>
        <v>32</v>
      </c>
    </row>
    <row r="17" spans="2:7" x14ac:dyDescent="0.2">
      <c r="B17" s="76">
        <v>16</v>
      </c>
      <c r="C17" s="77">
        <v>61.2</v>
      </c>
      <c r="D17" s="78">
        <f t="shared" si="0"/>
        <v>16.222222222222225</v>
      </c>
      <c r="E17" s="78"/>
      <c r="F17" s="78"/>
      <c r="G17" s="76">
        <f t="shared" si="1"/>
        <v>32</v>
      </c>
    </row>
    <row r="18" spans="2:7" x14ac:dyDescent="0.2">
      <c r="B18" s="76">
        <v>17</v>
      </c>
      <c r="C18" s="77">
        <v>61.9</v>
      </c>
      <c r="D18" s="78">
        <f t="shared" si="0"/>
        <v>16.611111111111111</v>
      </c>
      <c r="E18" s="78"/>
      <c r="F18" s="78"/>
      <c r="G18" s="76">
        <f t="shared" si="1"/>
        <v>32</v>
      </c>
    </row>
    <row r="19" spans="2:7" x14ac:dyDescent="0.2">
      <c r="B19" s="76">
        <v>18</v>
      </c>
      <c r="C19" s="77">
        <v>61.3</v>
      </c>
      <c r="D19" s="78">
        <f t="shared" si="0"/>
        <v>16.277777777777775</v>
      </c>
      <c r="E19" s="78"/>
      <c r="F19" s="78"/>
      <c r="G19" s="76">
        <f t="shared" si="1"/>
        <v>32</v>
      </c>
    </row>
    <row r="20" spans="2:7" x14ac:dyDescent="0.2">
      <c r="B20" s="76">
        <v>19</v>
      </c>
      <c r="C20" s="77">
        <v>64</v>
      </c>
      <c r="D20" s="78">
        <f t="shared" si="0"/>
        <v>17.777777777777779</v>
      </c>
      <c r="E20" s="78"/>
      <c r="F20" s="78"/>
      <c r="G20" s="76">
        <f t="shared" si="1"/>
        <v>32</v>
      </c>
    </row>
    <row r="21" spans="2:7" x14ac:dyDescent="0.2">
      <c r="B21" s="76">
        <v>20</v>
      </c>
      <c r="C21" s="77">
        <v>63.3</v>
      </c>
      <c r="D21" s="78">
        <f t="shared" si="0"/>
        <v>17.388888888888886</v>
      </c>
      <c r="E21" s="78"/>
      <c r="F21" s="78"/>
      <c r="G21" s="76">
        <f t="shared" si="1"/>
        <v>32</v>
      </c>
    </row>
    <row r="22" spans="2:7" x14ac:dyDescent="0.2">
      <c r="B22" s="76">
        <v>21</v>
      </c>
      <c r="C22" s="77">
        <v>62.9</v>
      </c>
      <c r="D22" s="78">
        <f t="shared" si="0"/>
        <v>17.166666666666664</v>
      </c>
      <c r="E22" s="78"/>
      <c r="F22" s="78"/>
      <c r="G22" s="76">
        <f t="shared" si="1"/>
        <v>32</v>
      </c>
    </row>
    <row r="23" spans="2:7" x14ac:dyDescent="0.2">
      <c r="B23" s="76">
        <v>22</v>
      </c>
      <c r="C23" s="77">
        <v>60.8</v>
      </c>
      <c r="D23" s="78">
        <f t="shared" si="0"/>
        <v>15.999999999999998</v>
      </c>
      <c r="E23" s="78"/>
      <c r="F23" s="78"/>
      <c r="G23" s="76">
        <f t="shared" si="1"/>
        <v>32</v>
      </c>
    </row>
    <row r="24" spans="2:7" x14ac:dyDescent="0.2">
      <c r="B24" s="76">
        <v>23</v>
      </c>
      <c r="C24" s="77">
        <v>61.9</v>
      </c>
      <c r="D24" s="78">
        <f t="shared" si="0"/>
        <v>16.611111111111111</v>
      </c>
      <c r="E24" s="78"/>
      <c r="F24" s="78"/>
      <c r="G24" s="76">
        <f t="shared" si="1"/>
        <v>32</v>
      </c>
    </row>
    <row r="25" spans="2:7" x14ac:dyDescent="0.2">
      <c r="B25" s="76">
        <v>24</v>
      </c>
      <c r="C25" s="77">
        <v>60.3</v>
      </c>
      <c r="D25" s="78">
        <f t="shared" si="0"/>
        <v>15.72222222222222</v>
      </c>
      <c r="E25" s="78"/>
      <c r="F25" s="78"/>
      <c r="G25" s="76">
        <f t="shared" si="1"/>
        <v>32</v>
      </c>
    </row>
    <row r="26" spans="2:7" x14ac:dyDescent="0.2">
      <c r="B26" s="76">
        <v>25</v>
      </c>
      <c r="C26" s="77">
        <v>61.6</v>
      </c>
      <c r="D26" s="78">
        <f t="shared" si="0"/>
        <v>16.444444444444446</v>
      </c>
      <c r="E26" s="78"/>
      <c r="F26" s="78"/>
      <c r="G26" s="76">
        <f t="shared" si="1"/>
        <v>32</v>
      </c>
    </row>
    <row r="27" spans="2:7" x14ac:dyDescent="0.2">
      <c r="B27" s="76">
        <v>26</v>
      </c>
      <c r="C27" s="77">
        <v>61.4</v>
      </c>
      <c r="D27" s="78">
        <f t="shared" si="0"/>
        <v>16.333333333333332</v>
      </c>
      <c r="E27" s="78"/>
      <c r="F27" s="78"/>
      <c r="G27" s="76">
        <f t="shared" si="1"/>
        <v>32</v>
      </c>
    </row>
    <row r="28" spans="2:7" x14ac:dyDescent="0.2">
      <c r="B28" s="76">
        <v>27</v>
      </c>
      <c r="C28" s="77">
        <v>60.8</v>
      </c>
      <c r="D28" s="78">
        <f t="shared" si="0"/>
        <v>15.999999999999998</v>
      </c>
      <c r="E28" s="78"/>
      <c r="F28" s="78"/>
      <c r="G28" s="76">
        <f t="shared" si="1"/>
        <v>32</v>
      </c>
    </row>
    <row r="29" spans="2:7" x14ac:dyDescent="0.2">
      <c r="B29" s="76">
        <v>28</v>
      </c>
      <c r="C29" s="77">
        <v>61.7</v>
      </c>
      <c r="D29" s="78">
        <f t="shared" si="0"/>
        <v>16.5</v>
      </c>
      <c r="E29" s="78"/>
      <c r="F29" s="78"/>
      <c r="G29" s="76">
        <f t="shared" si="1"/>
        <v>32</v>
      </c>
    </row>
    <row r="30" spans="2:7" x14ac:dyDescent="0.2">
      <c r="B30" s="76">
        <v>29</v>
      </c>
      <c r="C30" s="77">
        <v>60.9</v>
      </c>
      <c r="D30" s="78">
        <f t="shared" si="0"/>
        <v>16.055555555555554</v>
      </c>
      <c r="E30" s="78"/>
      <c r="F30" s="78"/>
      <c r="G30" s="76">
        <f t="shared" si="1"/>
        <v>32</v>
      </c>
    </row>
    <row r="31" spans="2:7" x14ac:dyDescent="0.2">
      <c r="B31" s="76">
        <v>30</v>
      </c>
      <c r="C31" s="77">
        <v>60.7</v>
      </c>
      <c r="D31" s="78">
        <f t="shared" si="0"/>
        <v>15.944444444444446</v>
      </c>
      <c r="E31" s="78"/>
      <c r="F31" s="78"/>
      <c r="G31" s="76">
        <f t="shared" si="1"/>
        <v>32</v>
      </c>
    </row>
    <row r="32" spans="2:7" x14ac:dyDescent="0.2">
      <c r="B32" s="76">
        <v>31</v>
      </c>
      <c r="C32" s="79">
        <v>61</v>
      </c>
      <c r="D32" s="78">
        <f t="shared" si="0"/>
        <v>16.111111111111111</v>
      </c>
      <c r="E32" s="78"/>
      <c r="F32" s="78"/>
      <c r="G32" s="76">
        <f t="shared" si="1"/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 and CT - Table 1</vt:lpstr>
      <vt:lpstr>Temp F to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</dc:creator>
  <cp:lastModifiedBy>Brandi</cp:lastModifiedBy>
  <cp:lastPrinted>2022-06-07T04:36:27Z</cp:lastPrinted>
  <dcterms:created xsi:type="dcterms:W3CDTF">2013-08-09T15:53:19Z</dcterms:created>
  <dcterms:modified xsi:type="dcterms:W3CDTF">2022-07-10T01:42:00Z</dcterms:modified>
</cp:coreProperties>
</file>