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35\Downloads\"/>
    </mc:Choice>
  </mc:AlternateContent>
  <xr:revisionPtr revIDLastSave="0" documentId="8_{3EBF8738-BB87-46AE-A959-57C9C010A2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E13" i="25" s="1"/>
  <c r="G50" i="25"/>
  <c r="D5" i="25"/>
  <c r="E5" i="25" s="1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D14" i="25"/>
  <c r="E14" i="25" s="1"/>
  <c r="D15" i="25"/>
  <c r="E15" i="25" s="1"/>
  <c r="D16" i="25"/>
  <c r="E16" i="25" s="1"/>
  <c r="D17" i="25"/>
  <c r="E17" i="25" s="1"/>
  <c r="D18" i="25"/>
  <c r="E18" i="25" s="1"/>
  <c r="D19" i="25"/>
  <c r="E19" i="25" s="1"/>
  <c r="D20" i="25"/>
  <c r="E20" i="25" s="1"/>
  <c r="D21" i="25"/>
  <c r="E21" i="25" s="1"/>
  <c r="D22" i="25"/>
  <c r="E22" i="25" s="1"/>
  <c r="D23" i="25"/>
  <c r="E23" i="25" s="1"/>
  <c r="D24" i="25"/>
  <c r="E24" i="25" s="1"/>
  <c r="D25" i="25"/>
  <c r="E25" i="25" s="1"/>
  <c r="D26" i="25"/>
  <c r="E26" i="25" s="1"/>
  <c r="D27" i="25"/>
  <c r="E27" i="25" s="1"/>
  <c r="D28" i="25"/>
  <c r="E28" i="25" s="1"/>
  <c r="D29" i="25"/>
  <c r="E29" i="25" s="1"/>
  <c r="D30" i="25"/>
  <c r="E30" i="25" s="1"/>
  <c r="D31" i="25"/>
  <c r="E31" i="25" s="1"/>
  <c r="D32" i="25"/>
  <c r="E32" i="25" s="1"/>
  <c r="D33" i="25"/>
  <c r="E33" i="25" s="1"/>
  <c r="D34" i="25"/>
  <c r="E34" i="25" s="1"/>
  <c r="D35" i="25"/>
  <c r="E35" i="25" s="1"/>
  <c r="H57" i="25" l="1"/>
  <c r="H59" i="25"/>
  <c r="H76" i="25"/>
  <c r="H74" i="25"/>
  <c r="H72" i="25"/>
  <c r="H73" i="25"/>
  <c r="H52" i="25"/>
  <c r="H77" i="25"/>
  <c r="H71" i="25"/>
  <c r="H70" i="25"/>
  <c r="H51" i="25"/>
  <c r="H63" i="25"/>
  <c r="H55" i="25"/>
  <c r="H69" i="25"/>
  <c r="H54" i="25"/>
  <c r="H75" i="25"/>
  <c r="H65" i="25"/>
  <c r="H62" i="25"/>
  <c r="H56" i="25"/>
  <c r="H53" i="25"/>
  <c r="H80" i="25"/>
  <c r="H79" i="25"/>
  <c r="H78" i="25"/>
  <c r="H68" i="25"/>
  <c r="H67" i="25"/>
  <c r="H66" i="25"/>
  <c r="H64" i="25"/>
  <c r="H61" i="25"/>
  <c r="H60" i="25"/>
  <c r="H58" i="25"/>
  <c r="H50" i="25"/>
</calcChain>
</file>

<file path=xl/sharedStrings.xml><?xml version="1.0" encoding="utf-8"?>
<sst xmlns="http://schemas.openxmlformats.org/spreadsheetml/2006/main" count="62" uniqueCount="55">
  <si>
    <t>OHA - Drinking Water Services - Surface Water Quality Data Form</t>
  </si>
  <si>
    <t>County:</t>
  </si>
  <si>
    <t>Curry</t>
  </si>
  <si>
    <t>Cartridge or  Bag Filtration</t>
  </si>
  <si>
    <t xml:space="preserve">Month/Year: </t>
  </si>
  <si>
    <t xml:space="preserve">System Name: </t>
  </si>
  <si>
    <t>Whaleshead Beach Resort LLC</t>
  </si>
  <si>
    <r>
      <t xml:space="preserve">ID#:     </t>
    </r>
    <r>
      <rPr>
        <sz val="12"/>
        <rFont val="Arial"/>
        <family val="2"/>
      </rPr>
      <t xml:space="preserve"> 41-94489</t>
    </r>
  </si>
  <si>
    <r>
      <t xml:space="preserve">WTP ID: </t>
    </r>
    <r>
      <rPr>
        <sz val="12"/>
        <rFont val="Arial"/>
        <family val="2"/>
      </rPr>
      <t xml:space="preserve"> B-Upper Park</t>
    </r>
  </si>
  <si>
    <t>Day</t>
  </si>
  <si>
    <t>PSI Before Filter</t>
  </si>
  <si>
    <t>PSI After Filter</t>
  </si>
  <si>
    <t>PSID</t>
  </si>
  <si>
    <t>Change Filter ALERT 
(max is 30 psid)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</si>
  <si>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</si>
  <si>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</si>
  <si>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</si>
  <si>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</si>
  <si>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</si>
  <si>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 xml:space="preserve">Yes </t>
  </si>
  <si>
    <t>CT's met everyday? (see back)</t>
  </si>
  <si>
    <t>All Cl2 residual at entry point  ≥ 0.2 mg/l?</t>
  </si>
  <si>
    <t>All daily turbidity readings ≤ 5 NTU?</t>
  </si>
  <si>
    <t xml:space="preserve">Comments: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</si>
  <si>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</si>
  <si>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r>
      <t xml:space="preserve">       correspond to continuous readings' maximum.   </t>
    </r>
    <r>
      <rPr>
        <b/>
        <i/>
        <sz val="9"/>
        <rFont val="Arial"/>
        <family val="2"/>
      </rPr>
      <t xml:space="preserve"> This form Modified 3/6/2022 </t>
    </r>
  </si>
  <si>
    <t>PAGE 1 of 2</t>
  </si>
  <si>
    <r>
      <t xml:space="preserve">WTP:  </t>
    </r>
    <r>
      <rPr>
        <sz val="10"/>
        <rFont val="Arial"/>
        <family val="2"/>
      </rPr>
      <t>B-Upper Park</t>
    </r>
  </si>
  <si>
    <r>
      <t>ID#:</t>
    </r>
    <r>
      <rPr>
        <sz val="12"/>
        <rFont val="Arial"/>
        <family val="2"/>
      </rPr>
      <t xml:space="preserve"> 41-94489 </t>
    </r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</si>
  <si>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</si>
  <si>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Date / Time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</si>
  <si>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</si>
  <si>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</si>
  <si>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Actual CT</t>
  </si>
  <si>
    <t>Temp</t>
  </si>
  <si>
    <t>pH</t>
  </si>
  <si>
    <t>Required CT</t>
  </si>
  <si>
    <r>
      <t xml:space="preserve">CT Met? </t>
    </r>
    <r>
      <rPr>
        <vertAlign val="superscript"/>
        <sz val="11"/>
        <rFont val="Arial"/>
        <family val="2"/>
      </rPr>
      <t>2</t>
    </r>
  </si>
  <si>
    <t xml:space="preserve">Peak Hourly Demand Flow </t>
  </si>
  <si>
    <t>Daily @ 09:00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</si>
  <si>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</si>
  <si>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</si>
  <si>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</si>
  <si>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</si>
  <si>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</si>
  <si>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</si>
  <si>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</si>
  <si>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</si>
  <si>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3/6/2022 PAX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</si>
  <si>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dwp.dmce@state.or.us</t>
    </r>
    <r>
      <rPr>
        <sz val="10"/>
        <rFont val="Arial"/>
        <family val="2"/>
      </rPr>
      <t>; 971-673-0694; or Drinking Water Services, PO Box 14350, Portland, OR  97293-0350</t>
    </r>
  </si>
  <si>
    <t>PAGE 2 of 2</t>
  </si>
  <si>
    <r>
      <t xml:space="preserve">PRINTED NAME: </t>
    </r>
    <r>
      <rPr>
        <sz val="12"/>
        <rFont val="Arial"/>
        <family val="2"/>
      </rPr>
      <t xml:space="preserve"> Giovanni Rangel</t>
    </r>
  </si>
  <si>
    <r>
      <t>PHONE #:</t>
    </r>
    <r>
      <rPr>
        <sz val="12"/>
        <rFont val="Arial"/>
        <family val="2"/>
      </rPr>
      <t xml:space="preserve"> (541) 373-9150</t>
    </r>
  </si>
  <si>
    <r>
      <t>CERT#</t>
    </r>
    <r>
      <rPr>
        <b/>
        <sz val="10"/>
        <rFont val="Arial"/>
        <family val="2"/>
      </rPr>
      <t xml:space="preserve"> T1D1 - 859079           </t>
    </r>
  </si>
  <si>
    <r>
      <t xml:space="preserve">SIGNATURE: </t>
    </r>
    <r>
      <rPr>
        <b/>
        <sz val="11"/>
        <rFont val="Segoe Script"/>
        <family val="4"/>
      </rPr>
      <t>Giovanni Rangel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</si>
</sst>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Segoe Script"/>
      <family val="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0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>
      <alignment horizontal="center"/>
    </xf>
    <xf numFmtId="0" fontId="16" fillId="0" borderId="6" xfId="0" applyFont="1" applyBorder="1" applyAlignment="1" applyProtection="1">
      <alignment horizontal="center"/>
      <protection locked="0"/>
    </xf>
    <xf numFmtId="1" fontId="16" fillId="0" borderId="27" xfId="0" applyNumberFormat="1" applyFont="1" applyBorder="1" applyAlignment="1" applyProtection="1">
      <alignment horizontal="center"/>
      <protection locked="0"/>
    </xf>
    <xf numFmtId="1" fontId="16" fillId="0" borderId="28" xfId="0" applyNumberFormat="1" applyFont="1" applyBorder="1" applyAlignment="1" applyProtection="1">
      <alignment horizontal="center"/>
      <protection locked="0"/>
    </xf>
    <xf numFmtId="1" fontId="16" fillId="0" borderId="28" xfId="0" applyNumberFormat="1" applyFont="1" applyBorder="1" applyAlignment="1">
      <alignment horizontal="center"/>
    </xf>
    <xf numFmtId="0" fontId="16" fillId="0" borderId="7" xfId="0" applyFont="1" applyBorder="1" applyAlignment="1" applyProtection="1">
      <alignment horizontal="center"/>
      <protection locked="0"/>
    </xf>
    <xf numFmtId="1" fontId="16" fillId="0" borderId="21" xfId="0" applyNumberFormat="1" applyFont="1" applyBorder="1" applyAlignment="1" applyProtection="1">
      <alignment horizontal="center"/>
      <protection locked="0"/>
    </xf>
    <xf numFmtId="1" fontId="16" fillId="0" borderId="29" xfId="0" applyNumberFormat="1" applyFont="1" applyBorder="1" applyAlignment="1" applyProtection="1">
      <alignment horizontal="center"/>
      <protection locked="0"/>
    </xf>
    <xf numFmtId="1" fontId="16" fillId="0" borderId="30" xfId="0" applyNumberFormat="1" applyFont="1" applyBorder="1" applyAlignment="1">
      <alignment horizontal="center"/>
    </xf>
    <xf numFmtId="0" fontId="16" fillId="0" borderId="17" xfId="0" applyFont="1" applyBorder="1" applyAlignment="1" applyProtection="1">
      <alignment horizontal="center"/>
      <protection locked="0"/>
    </xf>
    <xf numFmtId="164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 applyProtection="1">
      <alignment horizontal="center"/>
      <protection locked="0"/>
    </xf>
    <xf numFmtId="2" fontId="16" fillId="0" borderId="17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27" xfId="0" applyNumberFormat="1" applyFont="1" applyBorder="1" applyAlignment="1" applyProtection="1">
      <alignment horizontal="center"/>
      <protection locked="0"/>
    </xf>
    <xf numFmtId="2" fontId="16" fillId="0" borderId="31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21" xfId="0" applyNumberFormat="1" applyFont="1" applyBorder="1" applyAlignment="1" applyProtection="1">
      <alignment horizontal="center"/>
      <protection locked="0"/>
    </xf>
    <xf numFmtId="2" fontId="16" fillId="0" borderId="22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2" fontId="16" fillId="0" borderId="32" xfId="0" applyNumberFormat="1" applyFont="1" applyBorder="1" applyAlignment="1" applyProtection="1">
      <alignment horizontal="center"/>
      <protection locked="0"/>
    </xf>
    <xf numFmtId="2" fontId="16" fillId="0" borderId="33" xfId="0" applyNumberFormat="1" applyFont="1" applyBorder="1" applyAlignment="1" applyProtection="1">
      <alignment horizontal="center"/>
      <protection locked="0"/>
    </xf>
    <xf numFmtId="2" fontId="16" fillId="0" borderId="34" xfId="0" applyNumberFormat="1" applyFont="1" applyBorder="1" applyAlignment="1" applyProtection="1">
      <alignment horizontal="center"/>
      <protection locked="0"/>
    </xf>
    <xf numFmtId="2" fontId="16" fillId="0" borderId="16" xfId="0" applyNumberFormat="1" applyFont="1" applyBorder="1" applyAlignment="1" applyProtection="1">
      <alignment horizontal="center"/>
      <protection locked="0"/>
    </xf>
    <xf numFmtId="2" fontId="16" fillId="0" borderId="27" xfId="0" applyNumberFormat="1" applyFont="1" applyBorder="1" applyAlignment="1" applyProtection="1">
      <alignment horizontal="center"/>
      <protection locked="0"/>
    </xf>
    <xf numFmtId="2" fontId="16" fillId="0" borderId="21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49" fontId="4" fillId="0" borderId="35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17" fontId="17" fillId="0" borderId="35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6" fillId="0" borderId="56" xfId="0" applyNumberFormat="1" applyFont="1" applyBorder="1" applyAlignment="1" applyProtection="1">
      <alignment horizontal="center"/>
      <protection locked="0"/>
    </xf>
    <xf numFmtId="2" fontId="6" fillId="0" borderId="32" xfId="0" applyNumberFormat="1" applyFont="1" applyBorder="1" applyAlignment="1" applyProtection="1">
      <alignment horizontal="center"/>
      <protection locked="0"/>
    </xf>
    <xf numFmtId="2" fontId="6" fillId="0" borderId="38" xfId="0" applyNumberFormat="1" applyFont="1" applyBorder="1" applyAlignment="1" applyProtection="1">
      <alignment horizontal="center"/>
      <protection locked="0"/>
    </xf>
    <xf numFmtId="2" fontId="6" fillId="0" borderId="33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6" fillId="0" borderId="51" xfId="0" applyNumberFormat="1" applyFont="1" applyBorder="1" applyAlignment="1" applyProtection="1">
      <alignment horizontal="center"/>
      <protection locked="0"/>
    </xf>
    <xf numFmtId="2" fontId="6" fillId="0" borderId="34" xfId="0" applyNumberFormat="1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40" xfId="0" applyFont="1" applyBorder="1" applyAlignment="1" applyProtection="1">
      <alignment wrapText="1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5" fillId="0" borderId="48" xfId="0" applyFont="1" applyBorder="1" applyAlignment="1" applyProtection="1">
      <alignment horizontal="center" wrapText="1"/>
      <protection locked="0"/>
    </xf>
    <xf numFmtId="0" fontId="10" fillId="0" borderId="42" xfId="0" applyFont="1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2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alignment vertical="center" shrinkToFi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 applyProtection="1">
      <alignment horizont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zoomScale="70" zoomScaleNormal="154" zoomScaleSheetLayoutView="70" workbookViewId="0">
      <selection activeCell="H40" sqref="H40"/>
    </sheetView>
  </sheetViews>
  <sheetFormatPr defaultColWidth="9.109375" defaultRowHeight="13.2" x14ac:dyDescent="0.25"/>
  <cols>
    <col min="1" max="1" width="16" style="1" customWidth="1"/>
    <col min="2" max="2" width="15.44140625" style="1" customWidth="1"/>
    <col min="3" max="3" width="13.44140625" style="1" customWidth="1"/>
    <col min="4" max="4" width="14.33203125" style="1" customWidth="1"/>
    <col min="5" max="5" width="16.44140625" style="1" customWidth="1"/>
    <col min="6" max="6" width="16.88671875" style="1" customWidth="1"/>
    <col min="7" max="7" width="18.44140625" style="1" customWidth="1"/>
    <col min="8" max="8" width="18" style="1" customWidth="1"/>
    <col min="9" max="9" width="10" style="1" customWidth="1"/>
    <col min="10" max="16384" width="9.109375" style="1"/>
  </cols>
  <sheetData>
    <row r="1" spans="1:8" s="2" customFormat="1" ht="24" customHeight="1" x14ac:dyDescent="0.25">
      <c r="A1" s="111" t="s">
        <v>0</v>
      </c>
      <c r="B1" s="111"/>
      <c r="C1" s="111"/>
      <c r="D1" s="111"/>
      <c r="E1" s="111"/>
      <c r="F1" s="111"/>
      <c r="G1" s="13" t="s">
        <v>1</v>
      </c>
      <c r="H1" s="79" t="s">
        <v>2</v>
      </c>
    </row>
    <row r="2" spans="1:8" s="2" customFormat="1" ht="24" customHeight="1" x14ac:dyDescent="0.25">
      <c r="A2" s="112" t="s">
        <v>3</v>
      </c>
      <c r="B2" s="112"/>
      <c r="C2" s="112"/>
      <c r="D2" s="112"/>
      <c r="E2" s="112"/>
      <c r="F2" s="112"/>
      <c r="G2" s="14" t="s">
        <v>4</v>
      </c>
      <c r="H2" s="78">
        <v>46054</v>
      </c>
    </row>
    <row r="3" spans="1:8" s="4" customFormat="1" ht="24" customHeight="1" x14ac:dyDescent="0.25">
      <c r="A3" s="71" t="s">
        <v>5</v>
      </c>
      <c r="B3" s="118" t="s">
        <v>6</v>
      </c>
      <c r="C3" s="119"/>
      <c r="D3" s="120"/>
      <c r="E3" s="72" t="s">
        <v>7</v>
      </c>
      <c r="F3" s="72"/>
      <c r="G3" s="83" t="s">
        <v>8</v>
      </c>
      <c r="H3" s="84"/>
    </row>
    <row r="4" spans="1:8" s="3" customFormat="1" ht="43.35" customHeight="1" thickBot="1" x14ac:dyDescent="0.3">
      <c r="A4" s="15" t="s">
        <v>9</v>
      </c>
      <c r="B4" s="16" t="s">
        <v>10</v>
      </c>
      <c r="C4" s="17" t="s">
        <v>11</v>
      </c>
      <c r="D4" s="18" t="s">
        <v>12</v>
      </c>
      <c r="E4" s="19" t="s">
        <v>13</v>
      </c>
      <c r="F4" s="20" t="s">
        <v>14</v>
      </c>
      <c r="G4" s="113" t="s">
        <v>15</v>
      </c>
      <c r="H4" s="114"/>
    </row>
    <row r="5" spans="1:8" ht="24" customHeight="1" thickTop="1" thickBot="1" x14ac:dyDescent="0.35">
      <c r="A5" s="37">
        <v>1</v>
      </c>
      <c r="B5" s="38">
        <v>12</v>
      </c>
      <c r="C5" s="39">
        <v>1</v>
      </c>
      <c r="D5" s="40">
        <f>IF(B5="","",B5-C5)</f>
        <v>11</v>
      </c>
      <c r="E5" s="40" t="str">
        <f>IF(D5&gt;=28,"Change Filter","OK")</f>
        <v>OK</v>
      </c>
      <c r="F5" s="62">
        <v>0.15</v>
      </c>
      <c r="G5" s="85">
        <v>0.15</v>
      </c>
      <c r="H5" s="86"/>
    </row>
    <row r="6" spans="1:8" ht="24" customHeight="1" thickTop="1" thickBot="1" x14ac:dyDescent="0.35">
      <c r="A6" s="41">
        <v>2</v>
      </c>
      <c r="B6" s="42">
        <v>12</v>
      </c>
      <c r="C6" s="39">
        <v>1</v>
      </c>
      <c r="D6" s="44">
        <f t="shared" ref="D6:D35" si="0">IF(B6="","",B6-C6)</f>
        <v>11</v>
      </c>
      <c r="E6" s="44" t="str">
        <f t="shared" ref="E6:E35" si="1">IF(D6&gt;=28,"Change Filter","OK")</f>
        <v>OK</v>
      </c>
      <c r="F6" s="63">
        <v>0.23</v>
      </c>
      <c r="G6" s="87">
        <v>0.23</v>
      </c>
      <c r="H6" s="88"/>
    </row>
    <row r="7" spans="1:8" ht="24" customHeight="1" thickTop="1" thickBot="1" x14ac:dyDescent="0.35">
      <c r="A7" s="41">
        <v>3</v>
      </c>
      <c r="B7" s="42">
        <v>12</v>
      </c>
      <c r="C7" s="39">
        <v>1</v>
      </c>
      <c r="D7" s="44">
        <f t="shared" si="0"/>
        <v>11</v>
      </c>
      <c r="E7" s="44" t="str">
        <f t="shared" si="1"/>
        <v>OK</v>
      </c>
      <c r="F7" s="63">
        <v>0.18</v>
      </c>
      <c r="G7" s="87">
        <v>0.18</v>
      </c>
      <c r="H7" s="88"/>
    </row>
    <row r="8" spans="1:8" ht="24" customHeight="1" thickTop="1" thickBot="1" x14ac:dyDescent="0.35">
      <c r="A8" s="41">
        <v>4</v>
      </c>
      <c r="B8" s="42">
        <v>15</v>
      </c>
      <c r="C8" s="39">
        <v>1</v>
      </c>
      <c r="D8" s="44">
        <f t="shared" si="0"/>
        <v>14</v>
      </c>
      <c r="E8" s="44" t="str">
        <f t="shared" si="1"/>
        <v>OK</v>
      </c>
      <c r="F8" s="63">
        <v>0.16</v>
      </c>
      <c r="G8" s="87">
        <v>0.16</v>
      </c>
      <c r="H8" s="88"/>
    </row>
    <row r="9" spans="1:8" ht="24" customHeight="1" thickTop="1" thickBot="1" x14ac:dyDescent="0.35">
      <c r="A9" s="41">
        <v>5</v>
      </c>
      <c r="B9" s="42">
        <v>16</v>
      </c>
      <c r="C9" s="39">
        <v>1</v>
      </c>
      <c r="D9" s="44">
        <f t="shared" si="0"/>
        <v>15</v>
      </c>
      <c r="E9" s="44" t="str">
        <f t="shared" si="1"/>
        <v>OK</v>
      </c>
      <c r="F9" s="63">
        <v>0.14000000000000001</v>
      </c>
      <c r="G9" s="87">
        <v>0.14000000000000001</v>
      </c>
      <c r="H9" s="88"/>
    </row>
    <row r="10" spans="1:8" ht="24" customHeight="1" thickTop="1" thickBot="1" x14ac:dyDescent="0.35">
      <c r="A10" s="41">
        <v>6</v>
      </c>
      <c r="B10" s="42">
        <v>16</v>
      </c>
      <c r="C10" s="39">
        <v>1</v>
      </c>
      <c r="D10" s="44">
        <f t="shared" si="0"/>
        <v>15</v>
      </c>
      <c r="E10" s="44" t="str">
        <f t="shared" si="1"/>
        <v>OK</v>
      </c>
      <c r="F10" s="63">
        <v>0.15</v>
      </c>
      <c r="G10" s="87">
        <v>0.15</v>
      </c>
      <c r="H10" s="88"/>
    </row>
    <row r="11" spans="1:8" ht="24" customHeight="1" thickTop="1" thickBot="1" x14ac:dyDescent="0.35">
      <c r="A11" s="41">
        <v>7</v>
      </c>
      <c r="B11" s="42">
        <v>25</v>
      </c>
      <c r="C11" s="39">
        <v>1</v>
      </c>
      <c r="D11" s="44">
        <f t="shared" si="0"/>
        <v>24</v>
      </c>
      <c r="E11" s="44" t="str">
        <f t="shared" si="1"/>
        <v>OK</v>
      </c>
      <c r="F11" s="63">
        <v>0.16</v>
      </c>
      <c r="G11" s="87">
        <v>0.16</v>
      </c>
      <c r="H11" s="88"/>
    </row>
    <row r="12" spans="1:8" ht="24" customHeight="1" thickTop="1" thickBot="1" x14ac:dyDescent="0.35">
      <c r="A12" s="41">
        <v>8</v>
      </c>
      <c r="B12" s="42">
        <v>26</v>
      </c>
      <c r="C12" s="39">
        <v>1</v>
      </c>
      <c r="D12" s="44">
        <f t="shared" si="0"/>
        <v>25</v>
      </c>
      <c r="E12" s="44" t="str">
        <f t="shared" si="1"/>
        <v>OK</v>
      </c>
      <c r="F12" s="63">
        <v>0.28000000000000003</v>
      </c>
      <c r="G12" s="87">
        <v>0.28000000000000003</v>
      </c>
      <c r="H12" s="88"/>
    </row>
    <row r="13" spans="1:8" ht="24" customHeight="1" thickTop="1" thickBot="1" x14ac:dyDescent="0.35">
      <c r="A13" s="41">
        <v>9</v>
      </c>
      <c r="B13" s="42">
        <v>19</v>
      </c>
      <c r="C13" s="39">
        <v>1</v>
      </c>
      <c r="D13" s="44">
        <f t="shared" si="0"/>
        <v>18</v>
      </c>
      <c r="E13" s="44" t="str">
        <f t="shared" si="1"/>
        <v>OK</v>
      </c>
      <c r="F13" s="63">
        <v>0.28999999999999998</v>
      </c>
      <c r="G13" s="87">
        <v>0.28999999999999998</v>
      </c>
      <c r="H13" s="88"/>
    </row>
    <row r="14" spans="1:8" ht="24" customHeight="1" thickTop="1" thickBot="1" x14ac:dyDescent="0.35">
      <c r="A14" s="41">
        <v>10</v>
      </c>
      <c r="B14" s="42">
        <v>25</v>
      </c>
      <c r="C14" s="39">
        <v>1</v>
      </c>
      <c r="D14" s="44">
        <f t="shared" si="0"/>
        <v>24</v>
      </c>
      <c r="E14" s="44" t="str">
        <f t="shared" si="1"/>
        <v>OK</v>
      </c>
      <c r="F14" s="63">
        <v>0.21</v>
      </c>
      <c r="G14" s="87">
        <v>0.21</v>
      </c>
      <c r="H14" s="88"/>
    </row>
    <row r="15" spans="1:8" ht="24" customHeight="1" thickTop="1" thickBot="1" x14ac:dyDescent="0.35">
      <c r="A15" s="41">
        <v>11</v>
      </c>
      <c r="B15" s="42">
        <v>26</v>
      </c>
      <c r="C15" s="39">
        <v>1</v>
      </c>
      <c r="D15" s="44">
        <f t="shared" si="0"/>
        <v>25</v>
      </c>
      <c r="E15" s="44" t="str">
        <f t="shared" si="1"/>
        <v>OK</v>
      </c>
      <c r="F15" s="63">
        <v>0.18</v>
      </c>
      <c r="G15" s="87">
        <v>0.18</v>
      </c>
      <c r="H15" s="88"/>
    </row>
    <row r="16" spans="1:8" ht="24" customHeight="1" thickTop="1" thickBot="1" x14ac:dyDescent="0.35">
      <c r="A16" s="41">
        <v>12</v>
      </c>
      <c r="B16" s="42">
        <v>26</v>
      </c>
      <c r="C16" s="39">
        <v>1</v>
      </c>
      <c r="D16" s="44">
        <f t="shared" si="0"/>
        <v>25</v>
      </c>
      <c r="E16" s="44" t="str">
        <f t="shared" si="1"/>
        <v>OK</v>
      </c>
      <c r="F16" s="63">
        <v>0.22</v>
      </c>
      <c r="G16" s="87">
        <v>0.22</v>
      </c>
      <c r="H16" s="88"/>
    </row>
    <row r="17" spans="1:8" ht="24" customHeight="1" thickTop="1" thickBot="1" x14ac:dyDescent="0.35">
      <c r="A17" s="41">
        <v>13</v>
      </c>
      <c r="B17" s="42">
        <v>27</v>
      </c>
      <c r="C17" s="39">
        <v>1</v>
      </c>
      <c r="D17" s="44">
        <f t="shared" si="0"/>
        <v>26</v>
      </c>
      <c r="E17" s="44" t="str">
        <f t="shared" si="1"/>
        <v>OK</v>
      </c>
      <c r="F17" s="63">
        <v>0.16</v>
      </c>
      <c r="G17" s="87">
        <v>0.16</v>
      </c>
      <c r="H17" s="88"/>
    </row>
    <row r="18" spans="1:8" ht="24" customHeight="1" thickTop="1" thickBot="1" x14ac:dyDescent="0.35">
      <c r="A18" s="41">
        <v>14</v>
      </c>
      <c r="B18" s="42">
        <v>27</v>
      </c>
      <c r="C18" s="39">
        <v>1</v>
      </c>
      <c r="D18" s="44">
        <f t="shared" si="0"/>
        <v>26</v>
      </c>
      <c r="E18" s="44" t="str">
        <f t="shared" si="1"/>
        <v>OK</v>
      </c>
      <c r="F18" s="63">
        <v>0.16</v>
      </c>
      <c r="G18" s="87">
        <v>0.16</v>
      </c>
      <c r="H18" s="88"/>
    </row>
    <row r="19" spans="1:8" ht="24" customHeight="1" thickTop="1" x14ac:dyDescent="0.3">
      <c r="A19" s="41">
        <v>15</v>
      </c>
      <c r="B19" s="42">
        <v>26</v>
      </c>
      <c r="C19" s="39">
        <v>1</v>
      </c>
      <c r="D19" s="44">
        <f t="shared" si="0"/>
        <v>25</v>
      </c>
      <c r="E19" s="44" t="str">
        <f t="shared" si="1"/>
        <v>OK</v>
      </c>
      <c r="F19" s="63">
        <v>0.14000000000000001</v>
      </c>
      <c r="G19" s="87">
        <v>0.14000000000000001</v>
      </c>
      <c r="H19" s="88"/>
    </row>
    <row r="20" spans="1:8" ht="24" customHeight="1" x14ac:dyDescent="0.3">
      <c r="A20" s="41">
        <v>16</v>
      </c>
      <c r="B20" s="42">
        <v>26</v>
      </c>
      <c r="C20" s="43">
        <v>1</v>
      </c>
      <c r="D20" s="44">
        <f t="shared" si="0"/>
        <v>25</v>
      </c>
      <c r="E20" s="44" t="str">
        <f t="shared" si="1"/>
        <v>OK</v>
      </c>
      <c r="F20" s="63">
        <v>0.22</v>
      </c>
      <c r="G20" s="87">
        <v>0.22</v>
      </c>
      <c r="H20" s="88"/>
    </row>
    <row r="21" spans="1:8" ht="24" customHeight="1" x14ac:dyDescent="0.3">
      <c r="A21" s="41">
        <v>17</v>
      </c>
      <c r="B21" s="42">
        <v>27</v>
      </c>
      <c r="C21" s="43">
        <v>1</v>
      </c>
      <c r="D21" s="44">
        <f t="shared" si="0"/>
        <v>26</v>
      </c>
      <c r="E21" s="44" t="str">
        <f t="shared" si="1"/>
        <v>OK</v>
      </c>
      <c r="F21" s="63">
        <v>0.21</v>
      </c>
      <c r="G21" s="87">
        <v>0.21</v>
      </c>
      <c r="H21" s="88"/>
    </row>
    <row r="22" spans="1:8" ht="24" customHeight="1" x14ac:dyDescent="0.3">
      <c r="A22" s="41">
        <v>18</v>
      </c>
      <c r="B22" s="42">
        <v>26</v>
      </c>
      <c r="C22" s="43">
        <v>1</v>
      </c>
      <c r="D22" s="44">
        <f t="shared" si="0"/>
        <v>25</v>
      </c>
      <c r="E22" s="44" t="str">
        <f t="shared" si="1"/>
        <v>OK</v>
      </c>
      <c r="F22" s="63">
        <v>0.22</v>
      </c>
      <c r="G22" s="87">
        <v>0.22</v>
      </c>
      <c r="H22" s="88"/>
    </row>
    <row r="23" spans="1:8" ht="24" customHeight="1" x14ac:dyDescent="0.3">
      <c r="A23" s="41">
        <v>19</v>
      </c>
      <c r="B23" s="42">
        <v>26</v>
      </c>
      <c r="C23" s="43">
        <v>1</v>
      </c>
      <c r="D23" s="44">
        <f t="shared" si="0"/>
        <v>25</v>
      </c>
      <c r="E23" s="44" t="str">
        <f t="shared" si="1"/>
        <v>OK</v>
      </c>
      <c r="F23" s="63">
        <v>0.19</v>
      </c>
      <c r="G23" s="87">
        <v>0.19</v>
      </c>
      <c r="H23" s="88"/>
    </row>
    <row r="24" spans="1:8" ht="24" customHeight="1" x14ac:dyDescent="0.3">
      <c r="A24" s="41">
        <v>20</v>
      </c>
      <c r="B24" s="42">
        <v>26</v>
      </c>
      <c r="C24" s="43">
        <v>1</v>
      </c>
      <c r="D24" s="44">
        <f t="shared" si="0"/>
        <v>25</v>
      </c>
      <c r="E24" s="44" t="str">
        <f t="shared" si="1"/>
        <v>OK</v>
      </c>
      <c r="F24" s="63">
        <v>0.2</v>
      </c>
      <c r="G24" s="87">
        <v>0.2</v>
      </c>
      <c r="H24" s="88"/>
    </row>
    <row r="25" spans="1:8" ht="24" customHeight="1" x14ac:dyDescent="0.3">
      <c r="A25" s="41">
        <v>21</v>
      </c>
      <c r="B25" s="42">
        <v>26</v>
      </c>
      <c r="C25" s="43">
        <v>1</v>
      </c>
      <c r="D25" s="44">
        <f t="shared" si="0"/>
        <v>25</v>
      </c>
      <c r="E25" s="44" t="str">
        <f t="shared" si="1"/>
        <v>OK</v>
      </c>
      <c r="F25" s="63">
        <v>0.16</v>
      </c>
      <c r="G25" s="87">
        <v>0.16</v>
      </c>
      <c r="H25" s="88"/>
    </row>
    <row r="26" spans="1:8" ht="24" customHeight="1" x14ac:dyDescent="0.3">
      <c r="A26" s="41">
        <v>22</v>
      </c>
      <c r="B26" s="42">
        <v>26</v>
      </c>
      <c r="C26" s="43">
        <v>1</v>
      </c>
      <c r="D26" s="44">
        <f t="shared" si="0"/>
        <v>25</v>
      </c>
      <c r="E26" s="44" t="str">
        <f t="shared" si="1"/>
        <v>OK</v>
      </c>
      <c r="F26" s="63">
        <v>0.17</v>
      </c>
      <c r="G26" s="87">
        <v>0.17</v>
      </c>
      <c r="H26" s="88"/>
    </row>
    <row r="27" spans="1:8" ht="24" customHeight="1" x14ac:dyDescent="0.3">
      <c r="A27" s="41">
        <v>23</v>
      </c>
      <c r="B27" s="42">
        <v>27</v>
      </c>
      <c r="C27" s="43">
        <v>1</v>
      </c>
      <c r="D27" s="44">
        <f t="shared" si="0"/>
        <v>26</v>
      </c>
      <c r="E27" s="44" t="str">
        <f t="shared" si="1"/>
        <v>OK</v>
      </c>
      <c r="F27" s="63">
        <v>0.28999999999999998</v>
      </c>
      <c r="G27" s="87">
        <v>0.28999999999999998</v>
      </c>
      <c r="H27" s="88"/>
    </row>
    <row r="28" spans="1:8" ht="24" customHeight="1" x14ac:dyDescent="0.3">
      <c r="A28" s="41">
        <v>24</v>
      </c>
      <c r="B28" s="42">
        <v>27</v>
      </c>
      <c r="C28" s="43">
        <v>1</v>
      </c>
      <c r="D28" s="44">
        <f t="shared" si="0"/>
        <v>26</v>
      </c>
      <c r="E28" s="44" t="str">
        <f t="shared" si="1"/>
        <v>OK</v>
      </c>
      <c r="F28" s="63">
        <v>0.28999999999999998</v>
      </c>
      <c r="G28" s="87">
        <v>0.28999999999999998</v>
      </c>
      <c r="H28" s="88"/>
    </row>
    <row r="29" spans="1:8" ht="24" customHeight="1" x14ac:dyDescent="0.3">
      <c r="A29" s="41">
        <v>25</v>
      </c>
      <c r="B29" s="42">
        <v>22</v>
      </c>
      <c r="C29" s="43">
        <v>1</v>
      </c>
      <c r="D29" s="44">
        <f t="shared" si="0"/>
        <v>21</v>
      </c>
      <c r="E29" s="44" t="str">
        <f t="shared" si="1"/>
        <v>OK</v>
      </c>
      <c r="F29" s="63">
        <v>0.26</v>
      </c>
      <c r="G29" s="87">
        <v>0.26</v>
      </c>
      <c r="H29" s="88"/>
    </row>
    <row r="30" spans="1:8" ht="24" customHeight="1" x14ac:dyDescent="0.3">
      <c r="A30" s="41">
        <v>26</v>
      </c>
      <c r="B30" s="42">
        <v>22</v>
      </c>
      <c r="C30" s="43">
        <v>1</v>
      </c>
      <c r="D30" s="44">
        <f t="shared" si="0"/>
        <v>21</v>
      </c>
      <c r="E30" s="44" t="str">
        <f t="shared" si="1"/>
        <v>OK</v>
      </c>
      <c r="F30" s="63">
        <v>0.28000000000000003</v>
      </c>
      <c r="G30" s="87">
        <v>0.28000000000000003</v>
      </c>
      <c r="H30" s="88"/>
    </row>
    <row r="31" spans="1:8" ht="24" customHeight="1" x14ac:dyDescent="0.3">
      <c r="A31" s="41">
        <v>27</v>
      </c>
      <c r="B31" s="42">
        <v>22</v>
      </c>
      <c r="C31" s="43">
        <v>1</v>
      </c>
      <c r="D31" s="44">
        <f t="shared" si="0"/>
        <v>21</v>
      </c>
      <c r="E31" s="44" t="str">
        <f t="shared" si="1"/>
        <v>OK</v>
      </c>
      <c r="F31" s="63">
        <v>0.23</v>
      </c>
      <c r="G31" s="87">
        <v>0.23</v>
      </c>
      <c r="H31" s="88"/>
    </row>
    <row r="32" spans="1:8" ht="24" customHeight="1" x14ac:dyDescent="0.3">
      <c r="A32" s="41">
        <v>28</v>
      </c>
      <c r="B32" s="42">
        <v>22</v>
      </c>
      <c r="C32" s="43">
        <v>1</v>
      </c>
      <c r="D32" s="44">
        <f t="shared" si="0"/>
        <v>21</v>
      </c>
      <c r="E32" s="44" t="str">
        <f t="shared" si="1"/>
        <v>OK</v>
      </c>
      <c r="F32" s="63">
        <v>0.26</v>
      </c>
      <c r="G32" s="87">
        <v>0.26</v>
      </c>
      <c r="H32" s="88"/>
    </row>
    <row r="33" spans="1:9" ht="24" customHeight="1" x14ac:dyDescent="0.3">
      <c r="A33" s="41">
        <v>29</v>
      </c>
      <c r="B33" s="42"/>
      <c r="C33" s="43"/>
      <c r="D33" s="44" t="str">
        <f t="shared" si="0"/>
        <v/>
      </c>
      <c r="E33" s="44" t="str">
        <f t="shared" si="1"/>
        <v>Change Filter</v>
      </c>
      <c r="F33" s="63"/>
      <c r="G33" s="87"/>
      <c r="H33" s="88"/>
    </row>
    <row r="34" spans="1:9" ht="24" customHeight="1" x14ac:dyDescent="0.3">
      <c r="A34" s="41">
        <v>30</v>
      </c>
      <c r="B34" s="42"/>
      <c r="C34" s="43"/>
      <c r="D34" s="44" t="str">
        <f t="shared" si="0"/>
        <v/>
      </c>
      <c r="E34" s="44" t="str">
        <f t="shared" si="1"/>
        <v>Change Filter</v>
      </c>
      <c r="F34" s="63"/>
      <c r="G34" s="87"/>
      <c r="H34" s="88"/>
    </row>
    <row r="35" spans="1:9" ht="24" customHeight="1" thickBot="1" x14ac:dyDescent="0.35">
      <c r="A35" s="45">
        <v>31</v>
      </c>
      <c r="B35" s="46"/>
      <c r="C35" s="47"/>
      <c r="D35" s="48" t="str">
        <f t="shared" si="0"/>
        <v/>
      </c>
      <c r="E35" s="48" t="str">
        <f t="shared" si="1"/>
        <v>Change Filter</v>
      </c>
      <c r="F35" s="64"/>
      <c r="G35" s="90"/>
      <c r="H35" s="91"/>
    </row>
    <row r="36" spans="1:9" s="3" customFormat="1" ht="24" customHeight="1" thickTop="1" x14ac:dyDescent="0.25">
      <c r="A36" s="104" t="s">
        <v>16</v>
      </c>
      <c r="B36" s="105"/>
      <c r="C36" s="105"/>
      <c r="D36" s="105"/>
      <c r="E36" s="127"/>
      <c r="F36" s="104" t="s">
        <v>17</v>
      </c>
      <c r="G36" s="105"/>
      <c r="H36" s="106"/>
    </row>
    <row r="37" spans="1:9" s="5" customFormat="1" ht="28.5" customHeight="1" x14ac:dyDescent="0.25">
      <c r="A37" s="95" t="s">
        <v>18</v>
      </c>
      <c r="B37" s="96"/>
      <c r="C37" s="96"/>
      <c r="D37" s="96"/>
      <c r="E37" s="75" t="s">
        <v>19</v>
      </c>
      <c r="F37" s="21" t="s">
        <v>20</v>
      </c>
      <c r="G37" s="96" t="s">
        <v>21</v>
      </c>
      <c r="H37" s="130"/>
    </row>
    <row r="38" spans="1:9" s="5" customFormat="1" ht="24" customHeight="1" thickBot="1" x14ac:dyDescent="0.3">
      <c r="A38" s="128" t="s">
        <v>22</v>
      </c>
      <c r="B38" s="129"/>
      <c r="C38" s="129"/>
      <c r="D38" s="129"/>
      <c r="E38" s="73" t="s">
        <v>19</v>
      </c>
      <c r="F38" s="74" t="s">
        <v>19</v>
      </c>
      <c r="G38" s="131" t="s">
        <v>19</v>
      </c>
      <c r="H38" s="132"/>
    </row>
    <row r="39" spans="1:9" s="3" customFormat="1" ht="24" customHeight="1" thickTop="1" thickBot="1" x14ac:dyDescent="0.35">
      <c r="A39" s="121" t="s">
        <v>23</v>
      </c>
      <c r="B39" s="122"/>
      <c r="C39" s="122"/>
      <c r="D39" s="122"/>
      <c r="E39" s="123"/>
      <c r="F39" s="99" t="s">
        <v>51</v>
      </c>
      <c r="G39" s="100"/>
      <c r="H39" s="101"/>
    </row>
    <row r="40" spans="1:9" s="3" customFormat="1" ht="24" customHeight="1" thickTop="1" thickBot="1" x14ac:dyDescent="0.7">
      <c r="A40" s="115"/>
      <c r="B40" s="116"/>
      <c r="C40" s="116"/>
      <c r="D40" s="116"/>
      <c r="E40" s="117"/>
      <c r="F40" s="99" t="s">
        <v>54</v>
      </c>
      <c r="G40" s="101"/>
      <c r="H40" s="76"/>
    </row>
    <row r="41" spans="1:9" s="3" customFormat="1" ht="27.75" customHeight="1" thickTop="1" thickBot="1" x14ac:dyDescent="0.35">
      <c r="A41" s="124"/>
      <c r="B41" s="125"/>
      <c r="C41" s="125"/>
      <c r="D41" s="125"/>
      <c r="E41" s="126"/>
      <c r="F41" s="99" t="s">
        <v>52</v>
      </c>
      <c r="G41" s="101"/>
      <c r="H41" s="77" t="s">
        <v>53</v>
      </c>
      <c r="I41" s="11"/>
    </row>
    <row r="42" spans="1:9" s="3" customFormat="1" ht="24" customHeight="1" thickTop="1" x14ac:dyDescent="0.25">
      <c r="A42" s="107" t="s">
        <v>24</v>
      </c>
      <c r="B42" s="107"/>
      <c r="C42" s="107"/>
      <c r="D42" s="107"/>
      <c r="E42" s="107"/>
      <c r="F42" s="108"/>
      <c r="G42" s="108"/>
      <c r="H42" s="108"/>
      <c r="I42" s="98"/>
    </row>
    <row r="43" spans="1:9" s="3" customFormat="1" ht="24" customHeight="1" x14ac:dyDescent="0.25">
      <c r="A43" s="97" t="s">
        <v>25</v>
      </c>
      <c r="B43" s="98"/>
      <c r="C43" s="98"/>
      <c r="D43" s="98"/>
      <c r="E43" s="98"/>
      <c r="F43" s="98"/>
      <c r="G43" s="98"/>
      <c r="H43" s="98"/>
      <c r="I43" s="98"/>
    </row>
    <row r="44" spans="1:9" ht="24" customHeight="1" x14ac:dyDescent="0.25">
      <c r="A44" s="94" t="s">
        <v>26</v>
      </c>
      <c r="B44" s="94"/>
      <c r="C44" s="94"/>
      <c r="D44" s="94"/>
      <c r="E44" s="94"/>
      <c r="F44" s="94"/>
      <c r="G44" s="94"/>
      <c r="H44" s="94"/>
    </row>
    <row r="45" spans="1:9" ht="24" customHeight="1" x14ac:dyDescent="0.25">
      <c r="A45" s="112" t="s">
        <v>0</v>
      </c>
      <c r="B45" s="112"/>
      <c r="C45" s="112"/>
      <c r="D45" s="112"/>
      <c r="E45" s="112"/>
      <c r="F45" s="112"/>
      <c r="G45" s="112"/>
      <c r="H45" s="109" t="s">
        <v>27</v>
      </c>
      <c r="I45" s="110"/>
    </row>
    <row r="46" spans="1:9" ht="41.4" customHeight="1" x14ac:dyDescent="0.25">
      <c r="A46" s="69" t="s">
        <v>5</v>
      </c>
      <c r="B46" s="102" t="s">
        <v>6</v>
      </c>
      <c r="C46" s="102"/>
      <c r="D46" s="102"/>
      <c r="E46" s="81" t="s">
        <v>28</v>
      </c>
      <c r="F46" s="70" t="s">
        <v>4</v>
      </c>
      <c r="G46" s="80">
        <v>46054</v>
      </c>
      <c r="H46" s="10" t="s">
        <v>29</v>
      </c>
      <c r="I46" s="68">
        <v>0.5</v>
      </c>
    </row>
    <row r="47" spans="1:9" ht="24" customHeight="1" thickBot="1" x14ac:dyDescent="0.3">
      <c r="A47" s="82"/>
    </row>
    <row r="48" spans="1:9" ht="66.75" customHeight="1" thickTop="1" x14ac:dyDescent="0.25">
      <c r="A48" s="22" t="s">
        <v>30</v>
      </c>
      <c r="B48" s="23" t="s">
        <v>31</v>
      </c>
      <c r="C48" s="24" t="s">
        <v>32</v>
      </c>
      <c r="D48" s="25" t="s">
        <v>33</v>
      </c>
      <c r="E48" s="26" t="s">
        <v>34</v>
      </c>
      <c r="F48" s="27" t="s">
        <v>35</v>
      </c>
      <c r="G48" s="28" t="s">
        <v>36</v>
      </c>
      <c r="H48" s="28" t="s">
        <v>37</v>
      </c>
      <c r="I48" s="28" t="s">
        <v>38</v>
      </c>
    </row>
    <row r="49" spans="1:9" ht="24" customHeight="1" thickBot="1" x14ac:dyDescent="0.3">
      <c r="A49" s="35" t="s">
        <v>39</v>
      </c>
      <c r="B49" s="29" t="s">
        <v>40</v>
      </c>
      <c r="C49" s="36" t="s">
        <v>41</v>
      </c>
      <c r="D49" s="31" t="s">
        <v>42</v>
      </c>
      <c r="E49" s="29" t="s">
        <v>43</v>
      </c>
      <c r="F49" s="30"/>
      <c r="G49" s="32" t="s">
        <v>44</v>
      </c>
      <c r="H49" s="33" t="s">
        <v>45</v>
      </c>
      <c r="I49" s="33" t="s">
        <v>46</v>
      </c>
    </row>
    <row r="50" spans="1:9" ht="24" customHeight="1" thickTop="1" thickBot="1" x14ac:dyDescent="0.35">
      <c r="A50" s="37">
        <v>1</v>
      </c>
      <c r="B50" s="65">
        <v>0.99</v>
      </c>
      <c r="C50" s="49">
        <v>37</v>
      </c>
      <c r="D50" s="50">
        <f>IF(B50="","",B50*C50)</f>
        <v>36.630000000000003</v>
      </c>
      <c r="E50" s="51">
        <v>13.1</v>
      </c>
      <c r="F50" s="52">
        <v>6.96</v>
      </c>
      <c r="G50" s="50">
        <f>IF(B50="","",IF(E50&lt;12.5,(0.353*$I$46)*(12.006+EXP(2.46-0.073*E50+0.125*B50+0.389*F50)),(0.361*$I$46)*(-2.261+EXP(2.69-0.065*E50+0.111*B50+0.361*F50))))</f>
        <v>15.217722384202688</v>
      </c>
      <c r="H50" s="53" t="str">
        <f>IF(D50="","",IF(D50&gt;=G50,"YES","NO"))</f>
        <v>YES</v>
      </c>
      <c r="I50" s="12">
        <v>20</v>
      </c>
    </row>
    <row r="51" spans="1:9" ht="24" customHeight="1" thickTop="1" thickBot="1" x14ac:dyDescent="0.35">
      <c r="A51" s="41">
        <v>2</v>
      </c>
      <c r="B51" s="66">
        <v>0.77</v>
      </c>
      <c r="C51" s="49">
        <v>37</v>
      </c>
      <c r="D51" s="54">
        <f t="shared" ref="D51:D80" si="2">IF(B51="","",B51*C51)</f>
        <v>28.490000000000002</v>
      </c>
      <c r="E51" s="55">
        <v>10.8</v>
      </c>
      <c r="F51" s="56">
        <v>6.98</v>
      </c>
      <c r="G51" s="54">
        <f t="shared" ref="G51:G80" si="3">IF(B51="","",IF(E51&lt;12.5,(0.353*$I$46)*(12.006+EXP(2.46-0.073*E51+0.125*B51+0.389*F51)),(0.361*$I$46)*(-2.261+EXP(2.69-0.065*E51+0.111*B51+0.361*F51))))</f>
        <v>17.740362589935998</v>
      </c>
      <c r="H51" s="57" t="str">
        <f>IF(D51="","",IF(D51&gt;=G51,"YES","NO"))</f>
        <v>YES</v>
      </c>
      <c r="I51" s="12">
        <v>20</v>
      </c>
    </row>
    <row r="52" spans="1:9" ht="24" customHeight="1" thickTop="1" thickBot="1" x14ac:dyDescent="0.35">
      <c r="A52" s="41">
        <v>3</v>
      </c>
      <c r="B52" s="66">
        <v>1.02</v>
      </c>
      <c r="C52" s="49">
        <v>37</v>
      </c>
      <c r="D52" s="54">
        <f t="shared" si="2"/>
        <v>37.74</v>
      </c>
      <c r="E52" s="55">
        <v>12</v>
      </c>
      <c r="F52" s="56">
        <v>7.01</v>
      </c>
      <c r="G52" s="54">
        <f t="shared" si="3"/>
        <v>17.057765516234173</v>
      </c>
      <c r="H52" s="57" t="str">
        <f t="shared" ref="H52:H80" si="4">IF(D52="","",IF(D52&gt;=G52,"YES","NO"))</f>
        <v>YES</v>
      </c>
      <c r="I52" s="12">
        <v>20</v>
      </c>
    </row>
    <row r="53" spans="1:9" ht="24" customHeight="1" thickTop="1" thickBot="1" x14ac:dyDescent="0.35">
      <c r="A53" s="41">
        <v>4</v>
      </c>
      <c r="B53" s="66">
        <v>0.94</v>
      </c>
      <c r="C53" s="49">
        <v>37</v>
      </c>
      <c r="D53" s="54">
        <f t="shared" si="2"/>
        <v>34.78</v>
      </c>
      <c r="E53" s="55">
        <v>13</v>
      </c>
      <c r="F53" s="56">
        <v>6.95</v>
      </c>
      <c r="G53" s="54">
        <f t="shared" si="3"/>
        <v>15.176212900818987</v>
      </c>
      <c r="H53" s="57" t="str">
        <f t="shared" si="4"/>
        <v>YES</v>
      </c>
      <c r="I53" s="12">
        <v>20</v>
      </c>
    </row>
    <row r="54" spans="1:9" ht="24" customHeight="1" thickTop="1" thickBot="1" x14ac:dyDescent="0.35">
      <c r="A54" s="41">
        <v>5</v>
      </c>
      <c r="B54" s="66">
        <v>1.1200000000000001</v>
      </c>
      <c r="C54" s="49">
        <v>37</v>
      </c>
      <c r="D54" s="54">
        <f t="shared" si="2"/>
        <v>41.440000000000005</v>
      </c>
      <c r="E54" s="55">
        <v>12.9</v>
      </c>
      <c r="F54" s="56">
        <v>6.98</v>
      </c>
      <c r="G54" s="54">
        <f t="shared" si="3"/>
        <v>15.768647145171744</v>
      </c>
      <c r="H54" s="57" t="str">
        <f t="shared" si="4"/>
        <v>YES</v>
      </c>
      <c r="I54" s="12">
        <v>20</v>
      </c>
    </row>
    <row r="55" spans="1:9" ht="24" customHeight="1" thickTop="1" thickBot="1" x14ac:dyDescent="0.35">
      <c r="A55" s="41">
        <v>6</v>
      </c>
      <c r="B55" s="66">
        <v>0.75</v>
      </c>
      <c r="C55" s="49">
        <v>37</v>
      </c>
      <c r="D55" s="54">
        <f t="shared" si="2"/>
        <v>27.75</v>
      </c>
      <c r="E55" s="55">
        <v>14</v>
      </c>
      <c r="F55" s="56">
        <v>6.96</v>
      </c>
      <c r="G55" s="54">
        <f t="shared" si="3"/>
        <v>13.942399746068412</v>
      </c>
      <c r="H55" s="57" t="str">
        <f t="shared" si="4"/>
        <v>YES</v>
      </c>
      <c r="I55" s="12">
        <v>20</v>
      </c>
    </row>
    <row r="56" spans="1:9" ht="24" customHeight="1" thickTop="1" thickBot="1" x14ac:dyDescent="0.35">
      <c r="A56" s="41">
        <v>7</v>
      </c>
      <c r="B56" s="66">
        <v>0.81</v>
      </c>
      <c r="C56" s="49">
        <v>37</v>
      </c>
      <c r="D56" s="54">
        <f t="shared" si="2"/>
        <v>29.970000000000002</v>
      </c>
      <c r="E56" s="55">
        <v>12.7</v>
      </c>
      <c r="F56" s="56">
        <v>6.98</v>
      </c>
      <c r="G56" s="54">
        <f t="shared" si="3"/>
        <v>15.42598406158837</v>
      </c>
      <c r="H56" s="57" t="str">
        <f t="shared" si="4"/>
        <v>YES</v>
      </c>
      <c r="I56" s="12">
        <v>20</v>
      </c>
    </row>
    <row r="57" spans="1:9" ht="24" customHeight="1" thickTop="1" thickBot="1" x14ac:dyDescent="0.35">
      <c r="A57" s="41">
        <v>8</v>
      </c>
      <c r="B57" s="66">
        <v>1</v>
      </c>
      <c r="C57" s="49">
        <v>37</v>
      </c>
      <c r="D57" s="54">
        <f t="shared" si="2"/>
        <v>37</v>
      </c>
      <c r="E57" s="55">
        <v>12.3</v>
      </c>
      <c r="F57" s="56">
        <v>6.9</v>
      </c>
      <c r="G57" s="54">
        <f t="shared" si="3"/>
        <v>16.087011485050962</v>
      </c>
      <c r="H57" s="57" t="str">
        <f t="shared" si="4"/>
        <v>YES</v>
      </c>
      <c r="I57" s="12">
        <v>20</v>
      </c>
    </row>
    <row r="58" spans="1:9" ht="24" customHeight="1" thickTop="1" thickBot="1" x14ac:dyDescent="0.35">
      <c r="A58" s="41">
        <v>9</v>
      </c>
      <c r="B58" s="66">
        <v>0.7</v>
      </c>
      <c r="C58" s="49">
        <v>37</v>
      </c>
      <c r="D58" s="54">
        <f t="shared" si="2"/>
        <v>25.9</v>
      </c>
      <c r="E58" s="55">
        <v>10.3</v>
      </c>
      <c r="F58" s="56">
        <v>7.01</v>
      </c>
      <c r="G58" s="54">
        <f t="shared" si="3"/>
        <v>18.368452701312336</v>
      </c>
      <c r="H58" s="57" t="str">
        <f t="shared" si="4"/>
        <v>YES</v>
      </c>
      <c r="I58" s="12">
        <v>20</v>
      </c>
    </row>
    <row r="59" spans="1:9" ht="24" customHeight="1" thickTop="1" thickBot="1" x14ac:dyDescent="0.35">
      <c r="A59" s="41">
        <v>10</v>
      </c>
      <c r="B59" s="66">
        <v>1.6</v>
      </c>
      <c r="C59" s="49">
        <v>37</v>
      </c>
      <c r="D59" s="54">
        <f t="shared" si="2"/>
        <v>59.2</v>
      </c>
      <c r="E59" s="55">
        <v>11.3</v>
      </c>
      <c r="F59" s="56">
        <v>6.92</v>
      </c>
      <c r="G59" s="54">
        <f t="shared" si="3"/>
        <v>18.44157651915371</v>
      </c>
      <c r="H59" s="57" t="str">
        <f t="shared" si="4"/>
        <v>YES</v>
      </c>
      <c r="I59" s="12">
        <v>20</v>
      </c>
    </row>
    <row r="60" spans="1:9" ht="24" customHeight="1" thickTop="1" thickBot="1" x14ac:dyDescent="0.35">
      <c r="A60" s="41">
        <v>11</v>
      </c>
      <c r="B60" s="66">
        <v>0.96</v>
      </c>
      <c r="C60" s="49">
        <v>37</v>
      </c>
      <c r="D60" s="54">
        <f t="shared" si="2"/>
        <v>35.519999999999996</v>
      </c>
      <c r="E60" s="55">
        <v>11.7</v>
      </c>
      <c r="F60" s="56">
        <v>6.95</v>
      </c>
      <c r="G60" s="54">
        <f t="shared" si="3"/>
        <v>16.924808682556812</v>
      </c>
      <c r="H60" s="57" t="str">
        <f t="shared" si="4"/>
        <v>YES</v>
      </c>
      <c r="I60" s="12">
        <v>20</v>
      </c>
    </row>
    <row r="61" spans="1:9" ht="24" customHeight="1" thickTop="1" thickBot="1" x14ac:dyDescent="0.35">
      <c r="A61" s="41">
        <v>12</v>
      </c>
      <c r="B61" s="66">
        <v>1.44</v>
      </c>
      <c r="C61" s="49">
        <v>37</v>
      </c>
      <c r="D61" s="54">
        <f t="shared" si="2"/>
        <v>53.28</v>
      </c>
      <c r="E61" s="55">
        <v>12</v>
      </c>
      <c r="F61" s="56">
        <v>6.88</v>
      </c>
      <c r="G61" s="54">
        <f t="shared" si="3"/>
        <v>17.086625060312294</v>
      </c>
      <c r="H61" s="57" t="str">
        <f t="shared" si="4"/>
        <v>YES</v>
      </c>
      <c r="I61" s="12">
        <v>20</v>
      </c>
    </row>
    <row r="62" spans="1:9" ht="24" customHeight="1" thickTop="1" thickBot="1" x14ac:dyDescent="0.35">
      <c r="A62" s="41">
        <v>13</v>
      </c>
      <c r="B62" s="66">
        <v>1.32</v>
      </c>
      <c r="C62" s="49">
        <v>37</v>
      </c>
      <c r="D62" s="54">
        <f t="shared" si="2"/>
        <v>48.84</v>
      </c>
      <c r="E62" s="55">
        <v>11</v>
      </c>
      <c r="F62" s="56">
        <v>6.82</v>
      </c>
      <c r="G62" s="54">
        <f t="shared" si="3"/>
        <v>17.614496060481411</v>
      </c>
      <c r="H62" s="57" t="str">
        <f t="shared" si="4"/>
        <v>YES</v>
      </c>
      <c r="I62" s="12">
        <v>20</v>
      </c>
    </row>
    <row r="63" spans="1:9" ht="24" customHeight="1" thickTop="1" thickBot="1" x14ac:dyDescent="0.35">
      <c r="A63" s="41">
        <v>14</v>
      </c>
      <c r="B63" s="66">
        <v>1.03</v>
      </c>
      <c r="C63" s="49">
        <v>37</v>
      </c>
      <c r="D63" s="54">
        <f t="shared" si="2"/>
        <v>38.11</v>
      </c>
      <c r="E63" s="55">
        <v>11.8</v>
      </c>
      <c r="F63" s="56">
        <v>6.88</v>
      </c>
      <c r="G63" s="54">
        <f t="shared" si="3"/>
        <v>16.547994460325324</v>
      </c>
      <c r="H63" s="57" t="str">
        <f t="shared" si="4"/>
        <v>YES</v>
      </c>
      <c r="I63" s="12">
        <v>20</v>
      </c>
    </row>
    <row r="64" spans="1:9" ht="24" customHeight="1" thickTop="1" thickBot="1" x14ac:dyDescent="0.35">
      <c r="A64" s="41">
        <v>15</v>
      </c>
      <c r="B64" s="66">
        <v>1.03</v>
      </c>
      <c r="C64" s="49">
        <v>37</v>
      </c>
      <c r="D64" s="54">
        <f t="shared" si="2"/>
        <v>38.11</v>
      </c>
      <c r="E64" s="55">
        <v>12</v>
      </c>
      <c r="F64" s="56">
        <v>6.84</v>
      </c>
      <c r="G64" s="54">
        <f t="shared" si="3"/>
        <v>16.119314751199383</v>
      </c>
      <c r="H64" s="57" t="str">
        <f t="shared" si="4"/>
        <v>YES</v>
      </c>
      <c r="I64" s="12">
        <v>20</v>
      </c>
    </row>
    <row r="65" spans="1:9" ht="24" customHeight="1" thickTop="1" thickBot="1" x14ac:dyDescent="0.35">
      <c r="A65" s="41">
        <v>16</v>
      </c>
      <c r="B65" s="66">
        <v>0.78</v>
      </c>
      <c r="C65" s="49">
        <v>37</v>
      </c>
      <c r="D65" s="54">
        <f t="shared" si="2"/>
        <v>28.86</v>
      </c>
      <c r="E65" s="55">
        <v>10.8</v>
      </c>
      <c r="F65" s="56">
        <v>7.03</v>
      </c>
      <c r="G65" s="54">
        <f t="shared" si="3"/>
        <v>18.067093573261822</v>
      </c>
      <c r="H65" s="57" t="str">
        <f t="shared" si="4"/>
        <v>YES</v>
      </c>
      <c r="I65" s="12">
        <v>20</v>
      </c>
    </row>
    <row r="66" spans="1:9" ht="24" customHeight="1" thickTop="1" thickBot="1" x14ac:dyDescent="0.35">
      <c r="A66" s="41">
        <v>17</v>
      </c>
      <c r="B66" s="66">
        <v>1.59</v>
      </c>
      <c r="C66" s="49">
        <v>37</v>
      </c>
      <c r="D66" s="54">
        <f t="shared" si="2"/>
        <v>58.830000000000005</v>
      </c>
      <c r="E66" s="55">
        <v>9.6</v>
      </c>
      <c r="F66" s="56">
        <v>6.97</v>
      </c>
      <c r="G66" s="54">
        <f t="shared" si="3"/>
        <v>20.937656270341627</v>
      </c>
      <c r="H66" s="57" t="str">
        <f t="shared" si="4"/>
        <v>YES</v>
      </c>
      <c r="I66" s="12">
        <v>20</v>
      </c>
    </row>
    <row r="67" spans="1:9" ht="24" customHeight="1" thickTop="1" thickBot="1" x14ac:dyDescent="0.35">
      <c r="A67" s="41">
        <v>18</v>
      </c>
      <c r="B67" s="66">
        <v>0.8</v>
      </c>
      <c r="C67" s="49">
        <v>37</v>
      </c>
      <c r="D67" s="54">
        <f t="shared" si="2"/>
        <v>29.6</v>
      </c>
      <c r="E67" s="55">
        <v>6.1</v>
      </c>
      <c r="F67" s="56">
        <v>7.05</v>
      </c>
      <c r="G67" s="54">
        <f t="shared" si="3"/>
        <v>24.82702067080708</v>
      </c>
      <c r="H67" s="57" t="str">
        <f t="shared" si="4"/>
        <v>YES</v>
      </c>
      <c r="I67" s="12">
        <v>20</v>
      </c>
    </row>
    <row r="68" spans="1:9" ht="24" customHeight="1" thickTop="1" thickBot="1" x14ac:dyDescent="0.35">
      <c r="A68" s="41">
        <v>19</v>
      </c>
      <c r="B68" s="66">
        <v>1.34</v>
      </c>
      <c r="C68" s="49">
        <v>37</v>
      </c>
      <c r="D68" s="54">
        <f t="shared" si="2"/>
        <v>49.580000000000005</v>
      </c>
      <c r="E68" s="55">
        <v>8.8000000000000007</v>
      </c>
      <c r="F68" s="56">
        <v>6.99</v>
      </c>
      <c r="G68" s="54">
        <f t="shared" si="3"/>
        <v>21.60660504915954</v>
      </c>
      <c r="H68" s="57" t="str">
        <f t="shared" si="4"/>
        <v>YES</v>
      </c>
      <c r="I68" s="12">
        <v>20</v>
      </c>
    </row>
    <row r="69" spans="1:9" ht="24" customHeight="1" thickTop="1" thickBot="1" x14ac:dyDescent="0.35">
      <c r="A69" s="41">
        <v>20</v>
      </c>
      <c r="B69" s="66">
        <v>0.88</v>
      </c>
      <c r="C69" s="49">
        <v>37</v>
      </c>
      <c r="D69" s="54">
        <f t="shared" si="2"/>
        <v>32.56</v>
      </c>
      <c r="E69" s="55">
        <v>9.4</v>
      </c>
      <c r="F69" s="56">
        <v>7.03</v>
      </c>
      <c r="G69" s="54">
        <f t="shared" si="3"/>
        <v>20.005368671355527</v>
      </c>
      <c r="H69" s="57" t="str">
        <f t="shared" si="4"/>
        <v>YES</v>
      </c>
      <c r="I69" s="12">
        <v>20</v>
      </c>
    </row>
    <row r="70" spans="1:9" ht="24" customHeight="1" thickTop="1" thickBot="1" x14ac:dyDescent="0.35">
      <c r="A70" s="41">
        <v>21</v>
      </c>
      <c r="B70" s="66">
        <v>1.61</v>
      </c>
      <c r="C70" s="49">
        <v>37</v>
      </c>
      <c r="D70" s="54">
        <f t="shared" si="2"/>
        <v>59.57</v>
      </c>
      <c r="E70" s="55">
        <v>10.7</v>
      </c>
      <c r="F70" s="56">
        <v>7.02</v>
      </c>
      <c r="G70" s="54">
        <f t="shared" si="3"/>
        <v>19.871013053639334</v>
      </c>
      <c r="H70" s="57" t="str">
        <f t="shared" si="4"/>
        <v>YES</v>
      </c>
      <c r="I70" s="12">
        <v>20</v>
      </c>
    </row>
    <row r="71" spans="1:9" ht="24" customHeight="1" thickTop="1" thickBot="1" x14ac:dyDescent="0.35">
      <c r="A71" s="41">
        <v>22</v>
      </c>
      <c r="B71" s="66">
        <v>1.31</v>
      </c>
      <c r="C71" s="49">
        <v>37</v>
      </c>
      <c r="D71" s="54">
        <f t="shared" si="2"/>
        <v>48.47</v>
      </c>
      <c r="E71" s="55">
        <v>12</v>
      </c>
      <c r="F71" s="56">
        <v>7.06</v>
      </c>
      <c r="G71" s="54">
        <f t="shared" si="3"/>
        <v>17.913461378057672</v>
      </c>
      <c r="H71" s="57" t="str">
        <f t="shared" si="4"/>
        <v>YES</v>
      </c>
      <c r="I71" s="12">
        <v>20</v>
      </c>
    </row>
    <row r="72" spans="1:9" ht="24" customHeight="1" thickTop="1" thickBot="1" x14ac:dyDescent="0.35">
      <c r="A72" s="41">
        <v>23</v>
      </c>
      <c r="B72" s="66">
        <v>0.88</v>
      </c>
      <c r="C72" s="49">
        <v>37</v>
      </c>
      <c r="D72" s="54">
        <f t="shared" si="2"/>
        <v>32.56</v>
      </c>
      <c r="E72" s="55">
        <v>13.1</v>
      </c>
      <c r="F72" s="56">
        <v>6.88</v>
      </c>
      <c r="G72" s="54">
        <f t="shared" si="3"/>
        <v>14.588669311032206</v>
      </c>
      <c r="H72" s="57" t="str">
        <f t="shared" si="4"/>
        <v>YES</v>
      </c>
      <c r="I72" s="12">
        <v>20</v>
      </c>
    </row>
    <row r="73" spans="1:9" ht="24" customHeight="1" thickTop="1" thickBot="1" x14ac:dyDescent="0.35">
      <c r="A73" s="41">
        <v>24</v>
      </c>
      <c r="B73" s="66">
        <v>0.83</v>
      </c>
      <c r="C73" s="49">
        <v>37</v>
      </c>
      <c r="D73" s="54">
        <f t="shared" si="2"/>
        <v>30.709999999999997</v>
      </c>
      <c r="E73" s="55">
        <v>13.6</v>
      </c>
      <c r="F73" s="56">
        <v>6.85</v>
      </c>
      <c r="G73" s="54">
        <f t="shared" si="3"/>
        <v>13.873253903215041</v>
      </c>
      <c r="H73" s="57" t="str">
        <f t="shared" si="4"/>
        <v>YES</v>
      </c>
      <c r="I73" s="12">
        <v>20</v>
      </c>
    </row>
    <row r="74" spans="1:9" ht="24" customHeight="1" thickTop="1" thickBot="1" x14ac:dyDescent="0.35">
      <c r="A74" s="41">
        <v>25</v>
      </c>
      <c r="B74" s="66">
        <v>0.82</v>
      </c>
      <c r="C74" s="49">
        <v>37</v>
      </c>
      <c r="D74" s="54">
        <f t="shared" si="2"/>
        <v>30.34</v>
      </c>
      <c r="E74" s="55">
        <v>12.7</v>
      </c>
      <c r="F74" s="56">
        <v>6.72</v>
      </c>
      <c r="G74" s="54">
        <f t="shared" si="3"/>
        <v>14.023420979515882</v>
      </c>
      <c r="H74" s="57" t="str">
        <f t="shared" si="4"/>
        <v>YES</v>
      </c>
      <c r="I74" s="12">
        <v>20</v>
      </c>
    </row>
    <row r="75" spans="1:9" ht="24" customHeight="1" thickTop="1" thickBot="1" x14ac:dyDescent="0.35">
      <c r="A75" s="41">
        <v>26</v>
      </c>
      <c r="B75" s="66">
        <v>0.88</v>
      </c>
      <c r="C75" s="49">
        <v>37</v>
      </c>
      <c r="D75" s="54">
        <f t="shared" si="2"/>
        <v>32.56</v>
      </c>
      <c r="E75" s="55">
        <v>11.7</v>
      </c>
      <c r="F75" s="56">
        <v>6.72</v>
      </c>
      <c r="G75" s="54">
        <f t="shared" si="3"/>
        <v>15.522957498810786</v>
      </c>
      <c r="H75" s="57" t="str">
        <f t="shared" si="4"/>
        <v>YES</v>
      </c>
      <c r="I75" s="12">
        <v>20</v>
      </c>
    </row>
    <row r="76" spans="1:9" ht="24" customHeight="1" thickTop="1" thickBot="1" x14ac:dyDescent="0.35">
      <c r="A76" s="41">
        <v>27</v>
      </c>
      <c r="B76" s="66">
        <v>0.56999999999999995</v>
      </c>
      <c r="C76" s="49">
        <v>37</v>
      </c>
      <c r="D76" s="54">
        <f t="shared" si="2"/>
        <v>21.09</v>
      </c>
      <c r="E76" s="55">
        <v>11.7</v>
      </c>
      <c r="F76" s="56">
        <v>6.73</v>
      </c>
      <c r="G76" s="54">
        <f t="shared" si="3"/>
        <v>15.063748119043003</v>
      </c>
      <c r="H76" s="57" t="str">
        <f t="shared" si="4"/>
        <v>YES</v>
      </c>
      <c r="I76" s="12">
        <v>20</v>
      </c>
    </row>
    <row r="77" spans="1:9" ht="24" customHeight="1" thickTop="1" thickBot="1" x14ac:dyDescent="0.35">
      <c r="A77" s="41">
        <v>28</v>
      </c>
      <c r="B77" s="66">
        <v>1.49</v>
      </c>
      <c r="C77" s="49">
        <v>37</v>
      </c>
      <c r="D77" s="54">
        <f t="shared" si="2"/>
        <v>55.13</v>
      </c>
      <c r="E77" s="55">
        <v>13.1</v>
      </c>
      <c r="F77" s="56">
        <v>6.78</v>
      </c>
      <c r="G77" s="54">
        <f t="shared" si="3"/>
        <v>15.070289424841086</v>
      </c>
      <c r="H77" s="57" t="str">
        <f t="shared" si="4"/>
        <v>YES</v>
      </c>
      <c r="I77" s="12">
        <v>20</v>
      </c>
    </row>
    <row r="78" spans="1:9" ht="24" customHeight="1" thickTop="1" thickBot="1" x14ac:dyDescent="0.35">
      <c r="A78" s="41">
        <v>29</v>
      </c>
      <c r="B78" s="66"/>
      <c r="C78" s="49">
        <v>37</v>
      </c>
      <c r="D78" s="54" t="str">
        <f t="shared" si="2"/>
        <v/>
      </c>
      <c r="E78" s="55"/>
      <c r="F78" s="56"/>
      <c r="G78" s="54" t="str">
        <f t="shared" si="3"/>
        <v/>
      </c>
      <c r="H78" s="57" t="str">
        <f t="shared" si="4"/>
        <v/>
      </c>
      <c r="I78" s="12">
        <v>20</v>
      </c>
    </row>
    <row r="79" spans="1:9" ht="24" customHeight="1" thickTop="1" thickBot="1" x14ac:dyDescent="0.35">
      <c r="A79" s="41">
        <v>30</v>
      </c>
      <c r="B79" s="66"/>
      <c r="C79" s="49">
        <v>37</v>
      </c>
      <c r="D79" s="54" t="str">
        <f t="shared" si="2"/>
        <v/>
      </c>
      <c r="E79" s="55"/>
      <c r="F79" s="56"/>
      <c r="G79" s="54" t="str">
        <f t="shared" si="3"/>
        <v/>
      </c>
      <c r="H79" s="57" t="str">
        <f t="shared" si="4"/>
        <v/>
      </c>
      <c r="I79" s="12">
        <v>20</v>
      </c>
    </row>
    <row r="80" spans="1:9" ht="24" customHeight="1" thickTop="1" thickBot="1" x14ac:dyDescent="0.35">
      <c r="A80" s="45">
        <v>31</v>
      </c>
      <c r="B80" s="67"/>
      <c r="C80" s="49">
        <v>37</v>
      </c>
      <c r="D80" s="58" t="str">
        <f t="shared" si="2"/>
        <v/>
      </c>
      <c r="E80" s="59"/>
      <c r="F80" s="60"/>
      <c r="G80" s="58" t="str">
        <f t="shared" si="3"/>
        <v/>
      </c>
      <c r="H80" s="61" t="str">
        <f t="shared" si="4"/>
        <v/>
      </c>
      <c r="I80" s="12">
        <v>20</v>
      </c>
    </row>
    <row r="81" spans="1:9" ht="24" customHeight="1" thickTop="1" x14ac:dyDescent="0.25">
      <c r="A81" s="6" t="s">
        <v>47</v>
      </c>
      <c r="B81" s="7"/>
      <c r="C81" s="7"/>
      <c r="D81" s="34"/>
      <c r="E81" s="8"/>
      <c r="F81" s="9"/>
      <c r="G81" s="8"/>
      <c r="H81" s="92" t="s">
        <v>48</v>
      </c>
      <c r="I81" s="93"/>
    </row>
    <row r="82" spans="1:9" ht="24" customHeight="1" x14ac:dyDescent="0.25">
      <c r="A82" s="103" t="s">
        <v>49</v>
      </c>
      <c r="B82" s="103"/>
      <c r="C82" s="103"/>
      <c r="D82" s="103"/>
      <c r="E82" s="103"/>
      <c r="F82" s="103"/>
      <c r="G82" s="103"/>
      <c r="H82" s="103"/>
      <c r="I82" s="103"/>
    </row>
    <row r="83" spans="1:9" ht="24" customHeight="1" x14ac:dyDescent="0.25">
      <c r="A83" s="89" t="s">
        <v>50</v>
      </c>
      <c r="B83" s="89"/>
      <c r="C83" s="89"/>
      <c r="D83" s="89"/>
      <c r="E83" s="89"/>
      <c r="F83" s="89"/>
      <c r="G83" s="89"/>
      <c r="H83" s="89"/>
    </row>
  </sheetData>
  <mergeCells count="57">
    <mergeCell ref="G25:H25"/>
    <mergeCell ref="G24:H24"/>
    <mergeCell ref="G26:H26"/>
    <mergeCell ref="A39:E39"/>
    <mergeCell ref="A41:E41"/>
    <mergeCell ref="G29:H29"/>
    <mergeCell ref="G28:H28"/>
    <mergeCell ref="A36:E36"/>
    <mergeCell ref="A38:D38"/>
    <mergeCell ref="G37:H37"/>
    <mergeCell ref="G38:H38"/>
    <mergeCell ref="G33:H33"/>
    <mergeCell ref="A1:F1"/>
    <mergeCell ref="G27:H27"/>
    <mergeCell ref="A45:G45"/>
    <mergeCell ref="G14:H14"/>
    <mergeCell ref="G15:H15"/>
    <mergeCell ref="G16:H16"/>
    <mergeCell ref="G17:H17"/>
    <mergeCell ref="G4:H4"/>
    <mergeCell ref="G8:H8"/>
    <mergeCell ref="A40:E40"/>
    <mergeCell ref="B3:D3"/>
    <mergeCell ref="A2:F2"/>
    <mergeCell ref="G30:H30"/>
    <mergeCell ref="G31:H31"/>
    <mergeCell ref="G32:H32"/>
    <mergeCell ref="G19:H19"/>
    <mergeCell ref="A83:H83"/>
    <mergeCell ref="G35:H35"/>
    <mergeCell ref="G34:H34"/>
    <mergeCell ref="H81:I81"/>
    <mergeCell ref="A44:H44"/>
    <mergeCell ref="A37:D37"/>
    <mergeCell ref="A43:I43"/>
    <mergeCell ref="F39:H39"/>
    <mergeCell ref="F40:G40"/>
    <mergeCell ref="B46:D46"/>
    <mergeCell ref="A82:I82"/>
    <mergeCell ref="F36:H36"/>
    <mergeCell ref="A42:I42"/>
    <mergeCell ref="H45:I45"/>
    <mergeCell ref="F41:G41"/>
    <mergeCell ref="G3:H3"/>
    <mergeCell ref="G5:H5"/>
    <mergeCell ref="G22:H22"/>
    <mergeCell ref="G23:H23"/>
    <mergeCell ref="G21:H21"/>
    <mergeCell ref="G9:H9"/>
    <mergeCell ref="G10:H10"/>
    <mergeCell ref="G11:H11"/>
    <mergeCell ref="G20:H20"/>
    <mergeCell ref="G6:H6"/>
    <mergeCell ref="G7:H7"/>
    <mergeCell ref="G18:H18"/>
    <mergeCell ref="G12:H12"/>
    <mergeCell ref="G13:H13"/>
  </mergeCells>
  <phoneticPr fontId="0" type="noConversion"/>
  <printOptions horizontalCentered="1"/>
  <pageMargins left="0.28000000000000003" right="0.28000000000000003" top="0.5" bottom="0.5" header="0.5" footer="0.5"/>
  <pageSetup scale="67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2018-12-31T08:00:00+00:00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https://www.oregon.gov/oha/PH/HEALTHYENVIRONMENTS/DRINKINGWATER/MONITORING/Documents/turb-cartridge.xls</Url>
      <Description>Turbidity Reporting Form/CT Calculator - Cartridge or Bag Filtration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8F4DAB-CCCB-4C77-87F7-7FFD16D90AA0}">
  <ds:schemaRefs>
    <ds:schemaRef ds:uri="http://schemas.microsoft.com/office/2006/metadata/properties"/>
    <ds:schemaRef ds:uri="http://schemas.microsoft.com/office/infopath/2007/PartnerControls"/>
    <ds:schemaRef ds:uri="98000937-51d4-4125-8c37-55d57d3060bc"/>
    <ds:schemaRef ds:uri="cbbf5116-cbf3-4a77-9b69-168f3aa09a4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13E81D-281A-4EC8-8974-435833A55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subject/>
  <dc:creator>Operator</dc:creator>
  <cp:keywords/>
  <dc:description/>
  <cp:lastModifiedBy>Giovanni Rangel</cp:lastModifiedBy>
  <cp:revision/>
  <dcterms:created xsi:type="dcterms:W3CDTF">2008-11-12T20:47:25Z</dcterms:created>
  <dcterms:modified xsi:type="dcterms:W3CDTF">2026-03-09T17:42:01Z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MSIP_Label_4c52bb78-b785-4d5a-8181-ae732e0da257_Enabled">
    <vt:lpwstr>true</vt:lpwstr>
  </property>
  <property fmtid="{D5CDD505-2E9C-101B-9397-08002B2CF9AE}" pid="16" name="MSIP_Label_4c52bb78-b785-4d5a-8181-ae732e0da257_SetDate">
    <vt:lpwstr>2024-08-07T21:39:24Z</vt:lpwstr>
  </property>
  <property fmtid="{D5CDD505-2E9C-101B-9397-08002B2CF9AE}" pid="17" name="MSIP_Label_4c52bb78-b785-4d5a-8181-ae732e0da257_Method">
    <vt:lpwstr>Privileged</vt:lpwstr>
  </property>
  <property fmtid="{D5CDD505-2E9C-101B-9397-08002B2CF9AE}" pid="18" name="MSIP_Label_4c52bb78-b785-4d5a-8181-ae732e0da257_Name">
    <vt:lpwstr>4c52bb78-b785-4d5a-8181-ae732e0da257</vt:lpwstr>
  </property>
  <property fmtid="{D5CDD505-2E9C-101B-9397-08002B2CF9AE}" pid="19" name="MSIP_Label_4c52bb78-b785-4d5a-8181-ae732e0da257_SiteId">
    <vt:lpwstr>37247798-f42c-42fd-8a37-d49c7128d36b</vt:lpwstr>
  </property>
  <property fmtid="{D5CDD505-2E9C-101B-9397-08002B2CF9AE}" pid="20" name="MSIP_Label_4c52bb78-b785-4d5a-8181-ae732e0da257_ActionId">
    <vt:lpwstr>63aadcde-81a4-41dc-b4d3-67779699a092</vt:lpwstr>
  </property>
  <property fmtid="{D5CDD505-2E9C-101B-9397-08002B2CF9AE}" pid="21" name="MSIP_Label_4c52bb78-b785-4d5a-8181-ae732e0da257_ContentBits">
    <vt:lpwstr>0</vt:lpwstr>
  </property>
  <property fmtid="{D5CDD505-2E9C-101B-9397-08002B2CF9AE}" pid="22" name="MSIP_Label_ebdd6eeb-0dd0-4927-947e-a759f08fcf55_Enabled">
    <vt:lpwstr>true</vt:lpwstr>
  </property>
  <property fmtid="{D5CDD505-2E9C-101B-9397-08002B2CF9AE}" pid="23" name="MSIP_Label_ebdd6eeb-0dd0-4927-947e-a759f08fcf55_SetDate">
    <vt:lpwstr>2025-01-09T16:32:08Z</vt:lpwstr>
  </property>
  <property fmtid="{D5CDD505-2E9C-101B-9397-08002B2CF9AE}" pid="24" name="MSIP_Label_ebdd6eeb-0dd0-4927-947e-a759f08fcf55_Method">
    <vt:lpwstr>Privileged</vt:lpwstr>
  </property>
  <property fmtid="{D5CDD505-2E9C-101B-9397-08002B2CF9AE}" pid="25" name="MSIP_Label_ebdd6eeb-0dd0-4927-947e-a759f08fcf55_Name">
    <vt:lpwstr>Level 1 - Published (Items)</vt:lpwstr>
  </property>
  <property fmtid="{D5CDD505-2E9C-101B-9397-08002B2CF9AE}" pid="26" name="MSIP_Label_ebdd6eeb-0dd0-4927-947e-a759f08fcf55_SiteId">
    <vt:lpwstr>658e63e8-8d39-499c-8f48-13adc9452f4c</vt:lpwstr>
  </property>
  <property fmtid="{D5CDD505-2E9C-101B-9397-08002B2CF9AE}" pid="27" name="MSIP_Label_ebdd6eeb-0dd0-4927-947e-a759f08fcf55_ActionId">
    <vt:lpwstr>94c55824-1bb7-45ce-a524-1edb98465e96</vt:lpwstr>
  </property>
  <property fmtid="{D5CDD505-2E9C-101B-9397-08002B2CF9AE}" pid="28" name="MSIP_Label_ebdd6eeb-0dd0-4927-947e-a759f08fcf55_ContentBits">
    <vt:lpwstr>0</vt:lpwstr>
  </property>
</Properties>
</file>