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Laverne\Downloads\"/>
    </mc:Choice>
  </mc:AlternateContent>
  <xr:revisionPtr revIDLastSave="0" documentId="13_ncr:1_{3A00F7D3-4405-4246-829F-7FB8FA8F1C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urbidity and CT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0" i="1" l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34" i="1"/>
  <c r="D33" i="1"/>
  <c r="D32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35" i="1" a="1"/>
  <c r="D35" i="1"/>
  <c r="G80" i="1" a="1"/>
  <c r="G80" i="1" s="1"/>
  <c r="G79" i="1" a="1"/>
  <c r="G79" i="1" s="1"/>
  <c r="G78" i="1" a="1"/>
  <c r="G78" i="1" s="1"/>
  <c r="G77" i="1" a="1"/>
  <c r="G77" i="1" s="1"/>
  <c r="G76" i="1" a="1"/>
  <c r="G76" i="1" s="1"/>
  <c r="G75" i="1" a="1"/>
  <c r="G75" i="1" s="1"/>
  <c r="G74" i="1" a="1"/>
  <c r="G74" i="1" s="1"/>
  <c r="G73" i="1" a="1"/>
  <c r="G73" i="1" s="1"/>
  <c r="G72" i="1" a="1"/>
  <c r="G72" i="1" s="1"/>
  <c r="G71" i="1" a="1"/>
  <c r="G71" i="1" s="1"/>
  <c r="G70" i="1" a="1"/>
  <c r="G70" i="1" s="1"/>
  <c r="G69" i="1" a="1"/>
  <c r="G69" i="1" s="1"/>
  <c r="G68" i="1" a="1"/>
  <c r="G68" i="1" s="1"/>
  <c r="G67" i="1" a="1"/>
  <c r="G67" i="1" s="1"/>
  <c r="G66" i="1" a="1"/>
  <c r="G66" i="1" s="1"/>
  <c r="G65" i="1" a="1"/>
  <c r="G65" i="1" s="1"/>
  <c r="G64" i="1" a="1"/>
  <c r="G64" i="1" s="1"/>
  <c r="G63" i="1" a="1"/>
  <c r="G63" i="1" s="1"/>
  <c r="G62" i="1" a="1"/>
  <c r="G62" i="1" s="1"/>
  <c r="G61" i="1" a="1"/>
  <c r="G61" i="1" s="1"/>
  <c r="G60" i="1" a="1"/>
  <c r="G60" i="1" s="1"/>
  <c r="G59" i="1" a="1"/>
  <c r="G59" i="1" s="1"/>
  <c r="G58" i="1" a="1"/>
  <c r="G58" i="1" s="1"/>
  <c r="G57" i="1" a="1"/>
  <c r="G57" i="1" s="1"/>
  <c r="G56" i="1" a="1"/>
  <c r="G56" i="1" s="1"/>
  <c r="G55" i="1" a="1"/>
  <c r="G55" i="1" s="1"/>
  <c r="G54" i="1" a="1"/>
  <c r="G54" i="1" s="1"/>
  <c r="G53" i="1" a="1"/>
  <c r="G53" i="1" s="1"/>
  <c r="G52" i="1" a="1"/>
  <c r="G52" i="1" s="1"/>
  <c r="G51" i="1" a="1"/>
  <c r="G51" i="1" s="1"/>
  <c r="G50" i="1" a="1"/>
  <c r="G50" i="1" s="1"/>
  <c r="H80" i="1" l="1" a="1"/>
  <c r="H80" i="1" s="1"/>
  <c r="H79" i="1" a="1"/>
  <c r="H79" i="1" s="1"/>
  <c r="H78" i="1" a="1"/>
  <c r="H78" i="1" s="1"/>
  <c r="H77" i="1" a="1"/>
  <c r="H77" i="1" s="1"/>
  <c r="H74" i="1" a="1"/>
  <c r="H74" i="1" s="1"/>
  <c r="H73" i="1" a="1"/>
  <c r="H73" i="1" s="1"/>
  <c r="H71" i="1" a="1"/>
  <c r="H71" i="1" s="1"/>
  <c r="H70" i="1" a="1"/>
  <c r="H70" i="1" s="1"/>
  <c r="H69" i="1" a="1"/>
  <c r="H69" i="1" s="1"/>
  <c r="H68" i="1" a="1"/>
  <c r="H68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1" i="1" a="1"/>
  <c r="H51" i="1" s="1"/>
  <c r="H76" i="1" a="1"/>
  <c r="H76" i="1" s="1"/>
  <c r="H75" i="1" a="1"/>
  <c r="H75" i="1" s="1"/>
  <c r="H72" i="1" a="1"/>
  <c r="H72" i="1" s="1"/>
  <c r="H67" i="1" a="1"/>
  <c r="H67" i="1" s="1"/>
  <c r="H59" i="1" a="1"/>
  <c r="H59" i="1" s="1"/>
  <c r="H52" i="1" a="1"/>
  <c r="H52" i="1" s="1"/>
  <c r="H50" i="1" a="1"/>
  <c r="H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<sst xmlns="http://schemas.openxmlformats.org/spreadsheetml/2006/main" count="67" uniqueCount="63">
  <si>
    <t>OHA - Drinking Water Services - Surface Water Quality Data Form</t>
  </si>
  <si>
    <t>County:</t>
  </si>
  <si>
    <t>Coos</t>
  </si>
  <si>
    <t>Cartridge or  Bag Filtration</t>
  </si>
  <si>
    <t xml:space="preserve">Month/Year: </t>
  </si>
  <si>
    <t xml:space="preserve">System Name: </t>
  </si>
  <si>
    <t xml:space="preserve">COOS CO PKS WEST LAVERNE </t>
  </si>
  <si>
    <t>ID#:      41</t>
  </si>
  <si>
    <t>94558</t>
  </si>
  <si>
    <t>WTP ID:         TP-</t>
  </si>
  <si>
    <t>Day</t>
  </si>
  <si>
    <t>PSI Before Filter</t>
  </si>
  <si>
    <t>PSI After Filter</t>
  </si>
  <si>
    <t>PSID</t>
  </si>
  <si>
    <t xml:space="preserve">PSID When to Change Filter </t>
  </si>
  <si>
    <t>Daily Turbidity Reading [NTU]</t>
  </si>
  <si>
    <r>
      <rPr>
        <sz val="11"/>
        <color indexed="8"/>
        <rFont val="Arial"/>
        <family val="2"/>
      </rPr>
      <t xml:space="preserve">Highest Reading of the day </t>
    </r>
    <r>
      <rPr>
        <vertAlign val="superscript"/>
        <sz val="11"/>
        <color indexed="8"/>
        <rFont val="Arial"/>
        <family val="2"/>
      </rPr>
      <t>1</t>
    </r>
    <r>
      <rPr>
        <sz val="11"/>
        <color indexed="8"/>
        <rFont val="Arial"/>
        <family val="2"/>
      </rPr>
      <t xml:space="preserve"> [NTU]</t>
    </r>
  </si>
  <si>
    <t>Cartridge &amp; Bag Filtration</t>
  </si>
  <si>
    <t>Monthly Summary (Answer Yes or No)</t>
  </si>
  <si>
    <t>95% of daily turbidity readings ≤ 1 NTU?</t>
  </si>
  <si>
    <t>Yes / No</t>
  </si>
  <si>
    <t>CT's met everyday? (see back)</t>
  </si>
  <si>
    <t>All Cl2 residual at entry point  ≥ 0.2 mg/l?</t>
  </si>
  <si>
    <t>All daily turbidity readings ≤ 5 NTU?</t>
  </si>
  <si>
    <t>Notes:  PSI = pounds per square inch</t>
  </si>
  <si>
    <t>PSID = pounds per square inch difference (before filter - after filter)</t>
  </si>
  <si>
    <t>SIGNATURE:</t>
  </si>
  <si>
    <t>PSID When to Change Filter = look in manual for manufacturer's specifications when to change the filter, at what PSID.</t>
  </si>
  <si>
    <r>
      <rPr>
        <b/>
        <vertAlign val="superscript"/>
        <sz val="9"/>
        <color indexed="8"/>
        <rFont val="Arial"/>
        <family val="2"/>
      </rPr>
      <t xml:space="preserve">      1  </t>
    </r>
    <r>
      <rPr>
        <sz val="9"/>
        <color indexed="8"/>
        <rFont val="Arial"/>
        <family val="2"/>
      </rPr>
      <t xml:space="preserve">Including continuous NTU data, if applicable, for optimization recording purposes.  Compliance values in Daily Turbidity Reading column may not </t>
    </r>
    <r>
      <rPr>
        <b/>
        <vertAlign val="superscript"/>
        <sz val="9"/>
        <color indexed="8"/>
        <rFont val="Arial"/>
        <family val="2"/>
      </rPr>
      <t xml:space="preserve">                  </t>
    </r>
    <r>
      <rPr>
        <vertAlign val="superscript"/>
        <sz val="9"/>
        <color indexed="8"/>
        <rFont val="Arial"/>
        <family val="2"/>
      </rPr>
      <t xml:space="preserve"> </t>
    </r>
  </si>
  <si>
    <t xml:space="preserve">       correspond to continuous readings' maximum.  </t>
  </si>
  <si>
    <t>PAGE 1 of 2</t>
  </si>
  <si>
    <t>WTP- :</t>
  </si>
  <si>
    <t>COOS CO PKS- WEST LAVERN</t>
  </si>
  <si>
    <t xml:space="preserve">ID#: 41 </t>
  </si>
  <si>
    <t>94557</t>
  </si>
  <si>
    <r>
      <rPr>
        <b/>
        <sz val="10"/>
        <color indexed="8"/>
        <rFont val="Arial"/>
        <family val="2"/>
      </rPr>
      <t xml:space="preserve">Disinfection </t>
    </r>
    <r>
      <rPr>
        <b/>
        <i/>
        <sz val="10"/>
        <color indexed="8"/>
        <rFont val="Arial"/>
        <family val="2"/>
      </rPr>
      <t>Giardia</t>
    </r>
    <r>
      <rPr>
        <b/>
        <sz val="10"/>
        <color indexed="8"/>
        <rFont val="Arial"/>
        <family val="2"/>
      </rPr>
      <t xml:space="preserve"> Log Inactiv:</t>
    </r>
  </si>
  <si>
    <t>Date / Time</t>
  </si>
  <si>
    <r>
      <rPr>
        <sz val="11"/>
        <color indexed="8"/>
        <rFont val="Arial"/>
        <family val="2"/>
      </rPr>
      <t>Minimum Cl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Residual at 1st User ( </t>
    </r>
    <r>
      <rPr>
        <b/>
        <sz val="11"/>
        <color indexed="8"/>
        <rFont val="Arial"/>
        <family val="2"/>
      </rPr>
      <t>C</t>
    </r>
    <r>
      <rPr>
        <sz val="11"/>
        <color indexed="8"/>
        <rFont val="Arial"/>
        <family val="2"/>
      </rPr>
      <t xml:space="preserve"> ) </t>
    </r>
    <r>
      <rPr>
        <vertAlign val="superscript"/>
        <sz val="11"/>
        <color indexed="8"/>
        <rFont val="Arial"/>
        <family val="2"/>
      </rPr>
      <t>2</t>
    </r>
  </si>
  <si>
    <r>
      <rPr>
        <sz val="11"/>
        <color indexed="8"/>
        <rFont val="Arial"/>
        <family val="2"/>
      </rPr>
      <t>Contact Time         (</t>
    </r>
    <r>
      <rPr>
        <b/>
        <sz val="11"/>
        <color indexed="8"/>
        <rFont val="Arial"/>
        <family val="2"/>
      </rPr>
      <t>T</t>
    </r>
    <r>
      <rPr>
        <sz val="11"/>
        <color indexed="8"/>
        <rFont val="Arial"/>
        <family val="2"/>
      </rPr>
      <t>)</t>
    </r>
  </si>
  <si>
    <t>Actual CT</t>
  </si>
  <si>
    <t>Temp</t>
  </si>
  <si>
    <t>pH</t>
  </si>
  <si>
    <t>Required CT</t>
  </si>
  <si>
    <r>
      <rPr>
        <sz val="11"/>
        <color indexed="8"/>
        <rFont val="Arial"/>
        <family val="2"/>
      </rPr>
      <t xml:space="preserve">CT Met? </t>
    </r>
    <r>
      <rPr>
        <vertAlign val="superscript"/>
        <sz val="11"/>
        <color indexed="8"/>
        <rFont val="Arial"/>
        <family val="2"/>
      </rPr>
      <t>2</t>
    </r>
  </si>
  <si>
    <t xml:space="preserve">Peak Hourly Demand Flow </t>
  </si>
  <si>
    <t>[ppm or mg/L]</t>
  </si>
  <si>
    <t>[minutes]</t>
  </si>
  <si>
    <t>C X T</t>
  </si>
  <si>
    <t>[° C]</t>
  </si>
  <si>
    <t>formula</t>
  </si>
  <si>
    <t>[GPM]</t>
  </si>
  <si>
    <r>
      <rPr>
        <vertAlign val="super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If Cl2 at entry point &lt; 0.2 mg/l or CT not met, notify DWS within 24 hours. </t>
    </r>
  </si>
  <si>
    <t>Revised November 2022</t>
  </si>
  <si>
    <r>
      <rPr>
        <b/>
        <sz val="10"/>
        <color indexed="8"/>
        <rFont val="Arial"/>
        <family val="2"/>
      </rPr>
      <t>Return by 10th of following month by email, fax, or mail to:</t>
    </r>
    <r>
      <rPr>
        <sz val="10"/>
        <color indexed="8"/>
        <rFont val="Arial"/>
        <family val="2"/>
      </rPr>
      <t xml:space="preserve"> 
</t>
    </r>
    <r>
      <rPr>
        <u/>
        <sz val="10"/>
        <color indexed="8"/>
        <rFont val="Arial"/>
        <family val="2"/>
      </rPr>
      <t>dwp.dmce@oha.oregon.gov</t>
    </r>
    <r>
      <rPr>
        <sz val="10"/>
        <color indexed="8"/>
        <rFont val="Arial"/>
        <family val="2"/>
      </rPr>
      <t>; 971-673-0694; or Drinking Water Services, PO Box 14350, Portland, OR  97293-0350</t>
    </r>
  </si>
  <si>
    <t>PAGE 2 of 2</t>
  </si>
  <si>
    <t xml:space="preserve">Yes </t>
  </si>
  <si>
    <t>PRINTED NAME:Calvin Napier</t>
  </si>
  <si>
    <t>PHONE #: ( 541 ) 396.2344</t>
  </si>
  <si>
    <t>CERT #:317697</t>
  </si>
  <si>
    <t>yes</t>
  </si>
  <si>
    <t>july/2025</t>
  </si>
  <si>
    <t>07/2025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</si>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</sst>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0"/>
      <color indexed="8"/>
      <name val="Arial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vertAlign val="superscript"/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u/>
      <sz val="11"/>
      <color indexed="8"/>
      <name val="Arial"/>
      <family val="2"/>
    </font>
    <font>
      <u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96">
    <xf numFmtId="0" fontId="0" fillId="0" borderId="0" xfId="0" applyFont="1" applyAlignment="1"/>
    <xf numFmtId="0" fontId="0" fillId="0" borderId="0" xfId="0" applyNumberFormat="1" applyFont="1" applyAlignment="1"/>
    <xf numFmtId="49" fontId="2" fillId="2" borderId="2" xfId="0" applyNumberFormat="1" applyFont="1" applyFill="1" applyBorder="1" applyAlignment="1">
      <alignment horizontal="right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/>
    <xf numFmtId="49" fontId="2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left" vertical="center"/>
    </xf>
    <xf numFmtId="49" fontId="0" fillId="2" borderId="8" xfId="0" applyNumberFormat="1" applyFont="1" applyFill="1" applyBorder="1" applyAlignment="1">
      <alignment vertical="center"/>
    </xf>
    <xf numFmtId="164" fontId="2" fillId="2" borderId="9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center"/>
    </xf>
    <xf numFmtId="49" fontId="7" fillId="2" borderId="13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wrapText="1"/>
    </xf>
    <xf numFmtId="0" fontId="0" fillId="2" borderId="5" xfId="0" applyFont="1" applyFill="1" applyBorder="1" applyAlignment="1"/>
    <xf numFmtId="49" fontId="3" fillId="2" borderId="7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vertical="center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left"/>
    </xf>
    <xf numFmtId="0" fontId="0" fillId="2" borderId="8" xfId="0" applyFont="1" applyFill="1" applyBorder="1" applyAlignment="1"/>
    <xf numFmtId="49" fontId="4" fillId="2" borderId="3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left"/>
    </xf>
    <xf numFmtId="0" fontId="4" fillId="2" borderId="11" xfId="0" applyFont="1" applyFill="1" applyBorder="1" applyAlignment="1">
      <alignment horizontal="center"/>
    </xf>
    <xf numFmtId="1" fontId="4" fillId="2" borderId="11" xfId="0" applyNumberFormat="1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2" fontId="4" fillId="2" borderId="11" xfId="0" applyNumberFormat="1" applyFont="1" applyFill="1" applyBorder="1" applyAlignment="1">
      <alignment horizontal="center"/>
    </xf>
    <xf numFmtId="0" fontId="0" fillId="2" borderId="1" xfId="0" applyFont="1" applyFill="1" applyBorder="1" applyAlignment="1"/>
    <xf numFmtId="0" fontId="0" fillId="0" borderId="0" xfId="0" applyNumberFormat="1" applyFont="1" applyAlignment="1"/>
    <xf numFmtId="17" fontId="3" fillId="2" borderId="3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2" fontId="4" fillId="2" borderId="7" xfId="0" applyNumberFormat="1" applyFont="1" applyFill="1" applyBorder="1" applyAlignment="1">
      <alignment horizontal="center"/>
    </xf>
    <xf numFmtId="2" fontId="4" fillId="2" borderId="9" xfId="0" applyNumberFormat="1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49" fontId="0" fillId="2" borderId="14" xfId="0" applyNumberFormat="1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 wrapText="1"/>
    </xf>
    <xf numFmtId="49" fontId="0" fillId="2" borderId="10" xfId="0" applyNumberFormat="1" applyFont="1" applyFill="1" applyBorder="1" applyAlignment="1">
      <alignment vertical="center" wrapText="1"/>
    </xf>
    <xf numFmtId="0" fontId="0" fillId="2" borderId="12" xfId="0" applyFont="1" applyFill="1" applyBorder="1" applyAlignment="1">
      <alignment vertical="center" wrapText="1"/>
    </xf>
    <xf numFmtId="49" fontId="8" fillId="2" borderId="11" xfId="0" applyNumberFormat="1" applyFont="1" applyFill="1" applyBorder="1" applyAlignment="1">
      <alignment horizontal="left" vertical="top" wrapText="1"/>
    </xf>
    <xf numFmtId="0" fontId="8" fillId="2" borderId="11" xfId="0" applyFont="1" applyFill="1" applyBorder="1" applyAlignment="1">
      <alignment horizontal="left" vertical="top" wrapText="1"/>
    </xf>
    <xf numFmtId="0" fontId="0" fillId="2" borderId="1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top"/>
    </xf>
    <xf numFmtId="49" fontId="2" fillId="2" borderId="7" xfId="0" applyNumberFormat="1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49" fontId="2" fillId="2" borderId="10" xfId="0" applyNumberFormat="1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 wrapText="1"/>
    </xf>
    <xf numFmtId="49" fontId="2" fillId="2" borderId="14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49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0" fillId="2" borderId="1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vertical="center"/>
    </xf>
    <xf numFmtId="49" fontId="13" fillId="2" borderId="11" xfId="0" applyNumberFormat="1" applyFont="1" applyFill="1" applyBorder="1" applyAlignment="1">
      <alignment horizontal="center"/>
    </xf>
    <xf numFmtId="0" fontId="0" fillId="2" borderId="11" xfId="0" applyFont="1" applyFill="1" applyBorder="1" applyAlignment="1"/>
    <xf numFmtId="49" fontId="2" fillId="2" borderId="4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2" fontId="4" fillId="2" borderId="16" xfId="0" applyNumberFormat="1" applyFont="1" applyFill="1" applyBorder="1" applyAlignment="1">
      <alignment horizontal="center"/>
    </xf>
    <xf numFmtId="2" fontId="4" fillId="2" borderId="1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showGridLines="0" tabSelected="1" workbookViewId="0">
      <selection activeCell="Q61" sqref="Q61"/>
    </sheetView>
  </sheetViews>
  <sheetFormatPr defaultColWidth="8.85546875" defaultRowHeight="12.75" customHeight="1" x14ac:dyDescent="0.2"/>
  <cols>
    <col min="1" max="1" width="16" style="1" customWidth="1"/>
    <col min="2" max="2" width="15.42578125" style="1" customWidth="1"/>
    <col min="3" max="3" width="13.42578125" style="1" customWidth="1"/>
    <col min="4" max="4" width="14.28515625" style="1" customWidth="1"/>
    <col min="5" max="5" width="14" style="1" customWidth="1"/>
    <col min="6" max="6" width="16.85546875" style="1" customWidth="1"/>
    <col min="7" max="7" width="18.42578125" style="1" customWidth="1"/>
    <col min="8" max="8" width="18" style="1" customWidth="1"/>
    <col min="9" max="9" width="10" style="1" customWidth="1"/>
    <col min="10" max="10" width="8.85546875" style="1" customWidth="1"/>
    <col min="11" max="16384" width="8.85546875" style="1"/>
  </cols>
  <sheetData>
    <row r="1" spans="1:9" ht="24" customHeight="1" x14ac:dyDescent="0.2">
      <c r="A1" s="80" t="s">
        <v>0</v>
      </c>
      <c r="B1" s="81"/>
      <c r="C1" s="81"/>
      <c r="D1" s="81"/>
      <c r="E1" s="81"/>
      <c r="F1" s="81"/>
      <c r="G1" s="2" t="s">
        <v>1</v>
      </c>
      <c r="H1" s="3" t="s">
        <v>2</v>
      </c>
      <c r="I1" s="4"/>
    </row>
    <row r="2" spans="1:9" ht="24" customHeight="1" x14ac:dyDescent="0.2">
      <c r="A2" s="61" t="s">
        <v>3</v>
      </c>
      <c r="B2" s="62"/>
      <c r="C2" s="62"/>
      <c r="D2" s="62"/>
      <c r="E2" s="62"/>
      <c r="F2" s="62"/>
      <c r="G2" s="5" t="s">
        <v>4</v>
      </c>
      <c r="H2" s="45">
        <v>45894</v>
      </c>
      <c r="I2" s="4"/>
    </row>
    <row r="3" spans="1:9" ht="24" customHeight="1" x14ac:dyDescent="0.2">
      <c r="A3" s="6" t="s">
        <v>5</v>
      </c>
      <c r="B3" s="86" t="s">
        <v>6</v>
      </c>
      <c r="C3" s="87"/>
      <c r="D3" s="88"/>
      <c r="E3" s="9" t="s">
        <v>7</v>
      </c>
      <c r="F3" s="9" t="s">
        <v>8</v>
      </c>
      <c r="G3" s="10" t="s">
        <v>9</v>
      </c>
      <c r="H3" s="11">
        <v>4194558</v>
      </c>
      <c r="I3" s="4"/>
    </row>
    <row r="4" spans="1:9" ht="32.25" customHeight="1" x14ac:dyDescent="0.2">
      <c r="A4" s="12" t="s">
        <v>10</v>
      </c>
      <c r="B4" s="13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82" t="s">
        <v>16</v>
      </c>
      <c r="H4" s="83"/>
      <c r="I4" s="4"/>
    </row>
    <row r="5" spans="1:9" ht="24" customHeight="1" x14ac:dyDescent="0.2">
      <c r="A5" s="14">
        <v>1</v>
      </c>
      <c r="B5" s="15">
        <v>35</v>
      </c>
      <c r="C5" s="15">
        <v>35</v>
      </c>
      <c r="D5" s="16">
        <f t="shared" ref="D5:D34" si="0">IF(B5="","",B5-C5)</f>
        <v>0</v>
      </c>
      <c r="E5" s="15">
        <v>30</v>
      </c>
      <c r="F5" s="15">
        <v>1.7999999999999999E-2</v>
      </c>
      <c r="G5" s="94"/>
      <c r="H5" s="95"/>
      <c r="I5" s="4"/>
    </row>
    <row r="6" spans="1:9" ht="24" customHeight="1" x14ac:dyDescent="0.2">
      <c r="A6" s="14">
        <v>2</v>
      </c>
      <c r="B6" s="15">
        <v>35</v>
      </c>
      <c r="C6" s="15">
        <v>35</v>
      </c>
      <c r="D6" s="16">
        <f t="shared" si="0"/>
        <v>0</v>
      </c>
      <c r="E6" s="15">
        <v>30</v>
      </c>
      <c r="F6" s="15">
        <v>2.4E-2</v>
      </c>
      <c r="G6" s="94"/>
      <c r="H6" s="95"/>
      <c r="I6" s="4"/>
    </row>
    <row r="7" spans="1:9" ht="24" customHeight="1" x14ac:dyDescent="0.2">
      <c r="A7" s="14">
        <v>3</v>
      </c>
      <c r="B7" s="15">
        <v>35</v>
      </c>
      <c r="C7" s="15">
        <v>35</v>
      </c>
      <c r="D7" s="16">
        <f t="shared" si="0"/>
        <v>0</v>
      </c>
      <c r="E7" s="15">
        <v>30</v>
      </c>
      <c r="F7" s="15">
        <v>0.03</v>
      </c>
      <c r="G7" s="94"/>
      <c r="H7" s="95"/>
      <c r="I7" s="4"/>
    </row>
    <row r="8" spans="1:9" ht="24" customHeight="1" x14ac:dyDescent="0.2">
      <c r="A8" s="14">
        <v>4</v>
      </c>
      <c r="B8" s="15">
        <v>35</v>
      </c>
      <c r="C8" s="15">
        <v>35</v>
      </c>
      <c r="D8" s="16">
        <f t="shared" si="0"/>
        <v>0</v>
      </c>
      <c r="E8" s="15">
        <v>30</v>
      </c>
      <c r="F8" s="15">
        <v>0.02</v>
      </c>
      <c r="G8" s="94"/>
      <c r="H8" s="95"/>
      <c r="I8" s="4"/>
    </row>
    <row r="9" spans="1:9" ht="24" customHeight="1" x14ac:dyDescent="0.2">
      <c r="A9" s="14">
        <v>5</v>
      </c>
      <c r="B9" s="15">
        <v>40</v>
      </c>
      <c r="C9" s="15">
        <v>40</v>
      </c>
      <c r="D9" s="16">
        <f t="shared" si="0"/>
        <v>0</v>
      </c>
      <c r="E9" s="15">
        <v>30</v>
      </c>
      <c r="F9" s="15">
        <v>0.04</v>
      </c>
      <c r="G9" s="94"/>
      <c r="H9" s="95"/>
      <c r="I9" s="4"/>
    </row>
    <row r="10" spans="1:9" ht="24" customHeight="1" x14ac:dyDescent="0.2">
      <c r="A10" s="14">
        <v>6</v>
      </c>
      <c r="B10" s="15">
        <v>40</v>
      </c>
      <c r="C10" s="15">
        <v>40</v>
      </c>
      <c r="D10" s="16">
        <f t="shared" si="0"/>
        <v>0</v>
      </c>
      <c r="E10" s="15">
        <v>30</v>
      </c>
      <c r="F10" s="15">
        <v>0.03</v>
      </c>
      <c r="G10" s="48"/>
      <c r="H10" s="49"/>
      <c r="I10" s="4"/>
    </row>
    <row r="11" spans="1:9" ht="24" customHeight="1" x14ac:dyDescent="0.2">
      <c r="A11" s="14">
        <v>7</v>
      </c>
      <c r="B11" s="15">
        <v>40</v>
      </c>
      <c r="C11" s="15">
        <v>40</v>
      </c>
      <c r="D11" s="16">
        <f t="shared" si="0"/>
        <v>0</v>
      </c>
      <c r="E11" s="15">
        <v>30</v>
      </c>
      <c r="F11" s="15">
        <v>0.03</v>
      </c>
      <c r="G11" s="48"/>
      <c r="H11" s="49"/>
      <c r="I11" s="4"/>
    </row>
    <row r="12" spans="1:9" ht="24" customHeight="1" x14ac:dyDescent="0.2">
      <c r="A12" s="14">
        <v>8</v>
      </c>
      <c r="B12" s="15">
        <v>40</v>
      </c>
      <c r="C12" s="15">
        <v>40</v>
      </c>
      <c r="D12" s="16">
        <f t="shared" si="0"/>
        <v>0</v>
      </c>
      <c r="E12" s="15">
        <v>30</v>
      </c>
      <c r="F12" s="15">
        <v>0.03</v>
      </c>
      <c r="G12" s="48"/>
      <c r="H12" s="49"/>
      <c r="I12" s="4"/>
    </row>
    <row r="13" spans="1:9" ht="24" customHeight="1" x14ac:dyDescent="0.2">
      <c r="A13" s="14">
        <v>9</v>
      </c>
      <c r="B13" s="15">
        <v>40</v>
      </c>
      <c r="C13" s="15">
        <v>40</v>
      </c>
      <c r="D13" s="16">
        <f t="shared" si="0"/>
        <v>0</v>
      </c>
      <c r="E13" s="15">
        <v>30</v>
      </c>
      <c r="F13" s="15">
        <v>0.02</v>
      </c>
      <c r="G13" s="48"/>
      <c r="H13" s="49"/>
      <c r="I13" s="4"/>
    </row>
    <row r="14" spans="1:9" ht="24" customHeight="1" x14ac:dyDescent="0.2">
      <c r="A14" s="14">
        <v>10</v>
      </c>
      <c r="B14" s="15">
        <v>35</v>
      </c>
      <c r="C14" s="15">
        <v>35</v>
      </c>
      <c r="D14" s="16">
        <f t="shared" si="0"/>
        <v>0</v>
      </c>
      <c r="E14" s="15">
        <v>30</v>
      </c>
      <c r="F14" s="15">
        <v>0.02</v>
      </c>
      <c r="G14" s="48"/>
      <c r="H14" s="49"/>
      <c r="I14" s="4"/>
    </row>
    <row r="15" spans="1:9" ht="24" customHeight="1" x14ac:dyDescent="0.2">
      <c r="A15" s="14">
        <v>11</v>
      </c>
      <c r="B15" s="15">
        <v>35</v>
      </c>
      <c r="C15" s="15">
        <v>35</v>
      </c>
      <c r="D15" s="16">
        <f t="shared" si="0"/>
        <v>0</v>
      </c>
      <c r="E15" s="15">
        <v>30</v>
      </c>
      <c r="F15" s="15">
        <v>0.02</v>
      </c>
      <c r="G15" s="48"/>
      <c r="H15" s="49"/>
      <c r="I15" s="4"/>
    </row>
    <row r="16" spans="1:9" ht="24" customHeight="1" x14ac:dyDescent="0.2">
      <c r="A16" s="14">
        <v>12</v>
      </c>
      <c r="B16" s="15">
        <v>32</v>
      </c>
      <c r="C16" s="15">
        <v>32</v>
      </c>
      <c r="D16" s="16">
        <f t="shared" si="0"/>
        <v>0</v>
      </c>
      <c r="E16" s="15">
        <v>30</v>
      </c>
      <c r="F16" s="15">
        <v>0.02</v>
      </c>
      <c r="G16" s="48"/>
      <c r="H16" s="49"/>
      <c r="I16" s="4"/>
    </row>
    <row r="17" spans="1:9" ht="24" customHeight="1" x14ac:dyDescent="0.2">
      <c r="A17" s="14">
        <v>13</v>
      </c>
      <c r="B17" s="15">
        <v>32</v>
      </c>
      <c r="C17" s="15">
        <v>32</v>
      </c>
      <c r="D17" s="16">
        <f t="shared" si="0"/>
        <v>0</v>
      </c>
      <c r="E17" s="15">
        <v>30</v>
      </c>
      <c r="F17" s="15">
        <v>0.02</v>
      </c>
      <c r="G17" s="48"/>
      <c r="H17" s="49"/>
      <c r="I17" s="4"/>
    </row>
    <row r="18" spans="1:9" ht="24" customHeight="1" x14ac:dyDescent="0.2">
      <c r="A18" s="14">
        <v>14</v>
      </c>
      <c r="B18" s="15">
        <v>32</v>
      </c>
      <c r="C18" s="15">
        <v>32</v>
      </c>
      <c r="D18" s="16">
        <f t="shared" si="0"/>
        <v>0</v>
      </c>
      <c r="E18" s="15">
        <v>30</v>
      </c>
      <c r="F18" s="15">
        <v>0.02</v>
      </c>
      <c r="G18" s="48"/>
      <c r="H18" s="49"/>
      <c r="I18" s="4"/>
    </row>
    <row r="19" spans="1:9" ht="24" customHeight="1" x14ac:dyDescent="0.2">
      <c r="A19" s="14">
        <v>15</v>
      </c>
      <c r="B19" s="15">
        <v>30</v>
      </c>
      <c r="C19" s="15">
        <v>30</v>
      </c>
      <c r="D19" s="16">
        <f t="shared" si="0"/>
        <v>0</v>
      </c>
      <c r="E19" s="15">
        <v>30</v>
      </c>
      <c r="F19" s="15">
        <v>0.02</v>
      </c>
      <c r="G19" s="48"/>
      <c r="H19" s="49"/>
      <c r="I19" s="4"/>
    </row>
    <row r="20" spans="1:9" ht="24" customHeight="1" x14ac:dyDescent="0.2">
      <c r="A20" s="14">
        <v>16</v>
      </c>
      <c r="B20" s="15">
        <v>32</v>
      </c>
      <c r="C20" s="15">
        <v>32</v>
      </c>
      <c r="D20" s="16">
        <f t="shared" si="0"/>
        <v>0</v>
      </c>
      <c r="E20" s="15">
        <v>30</v>
      </c>
      <c r="F20" s="15">
        <v>0.02</v>
      </c>
      <c r="G20" s="48"/>
      <c r="H20" s="49"/>
      <c r="I20" s="4"/>
    </row>
    <row r="21" spans="1:9" ht="24" customHeight="1" x14ac:dyDescent="0.2">
      <c r="A21" s="14">
        <v>17</v>
      </c>
      <c r="B21" s="15">
        <v>38</v>
      </c>
      <c r="C21" s="15">
        <v>38</v>
      </c>
      <c r="D21" s="16">
        <f t="shared" si="0"/>
        <v>0</v>
      </c>
      <c r="E21" s="15">
        <v>30</v>
      </c>
      <c r="F21" s="15">
        <v>0.02</v>
      </c>
      <c r="G21" s="48"/>
      <c r="H21" s="49"/>
      <c r="I21" s="4"/>
    </row>
    <row r="22" spans="1:9" ht="24" customHeight="1" x14ac:dyDescent="0.2">
      <c r="A22" s="14">
        <v>18</v>
      </c>
      <c r="B22" s="15">
        <v>32</v>
      </c>
      <c r="C22" s="15">
        <v>32</v>
      </c>
      <c r="D22" s="16">
        <f t="shared" si="0"/>
        <v>0</v>
      </c>
      <c r="E22" s="15">
        <v>30</v>
      </c>
      <c r="F22" s="15">
        <v>0.02</v>
      </c>
      <c r="G22" s="48"/>
      <c r="H22" s="49"/>
      <c r="I22" s="4"/>
    </row>
    <row r="23" spans="1:9" ht="24" customHeight="1" x14ac:dyDescent="0.2">
      <c r="A23" s="14">
        <v>19</v>
      </c>
      <c r="B23" s="15">
        <v>32</v>
      </c>
      <c r="C23" s="15">
        <v>32</v>
      </c>
      <c r="D23" s="16">
        <f t="shared" si="0"/>
        <v>0</v>
      </c>
      <c r="E23" s="15">
        <v>30</v>
      </c>
      <c r="F23" s="15">
        <v>0.02</v>
      </c>
      <c r="G23" s="48"/>
      <c r="H23" s="49"/>
      <c r="I23" s="4"/>
    </row>
    <row r="24" spans="1:9" ht="24" customHeight="1" x14ac:dyDescent="0.2">
      <c r="A24" s="14">
        <v>20</v>
      </c>
      <c r="B24" s="15">
        <v>40</v>
      </c>
      <c r="C24" s="15">
        <v>40</v>
      </c>
      <c r="D24" s="16">
        <f t="shared" si="0"/>
        <v>0</v>
      </c>
      <c r="E24" s="15">
        <v>30</v>
      </c>
      <c r="F24" s="15">
        <v>0.02</v>
      </c>
      <c r="G24" s="48"/>
      <c r="H24" s="49"/>
      <c r="I24" s="4"/>
    </row>
    <row r="25" spans="1:9" ht="24" customHeight="1" x14ac:dyDescent="0.2">
      <c r="A25" s="14">
        <v>21</v>
      </c>
      <c r="B25" s="15">
        <v>35</v>
      </c>
      <c r="C25" s="15">
        <v>35</v>
      </c>
      <c r="D25" s="16">
        <f t="shared" si="0"/>
        <v>0</v>
      </c>
      <c r="E25" s="15">
        <v>30</v>
      </c>
      <c r="F25" s="15">
        <v>0.02</v>
      </c>
      <c r="G25" s="48"/>
      <c r="H25" s="49"/>
      <c r="I25" s="4"/>
    </row>
    <row r="26" spans="1:9" ht="24" customHeight="1" x14ac:dyDescent="0.2">
      <c r="A26" s="14">
        <v>22</v>
      </c>
      <c r="B26" s="15">
        <v>35</v>
      </c>
      <c r="C26" s="15">
        <v>35</v>
      </c>
      <c r="D26" s="16">
        <f t="shared" si="0"/>
        <v>0</v>
      </c>
      <c r="E26" s="15">
        <v>30</v>
      </c>
      <c r="F26" s="15">
        <v>0.02</v>
      </c>
      <c r="G26" s="48"/>
      <c r="H26" s="49"/>
      <c r="I26" s="4"/>
    </row>
    <row r="27" spans="1:9" ht="24" customHeight="1" x14ac:dyDescent="0.2">
      <c r="A27" s="14">
        <v>23</v>
      </c>
      <c r="B27" s="15">
        <v>35</v>
      </c>
      <c r="C27" s="15">
        <v>35</v>
      </c>
      <c r="D27" s="16">
        <f t="shared" si="0"/>
        <v>0</v>
      </c>
      <c r="E27" s="15">
        <v>30</v>
      </c>
      <c r="F27" s="15">
        <v>0.02</v>
      </c>
      <c r="G27" s="48"/>
      <c r="H27" s="49"/>
      <c r="I27" s="4"/>
    </row>
    <row r="28" spans="1:9" ht="24" customHeight="1" x14ac:dyDescent="0.2">
      <c r="A28" s="14">
        <v>24</v>
      </c>
      <c r="B28" s="15">
        <v>35</v>
      </c>
      <c r="C28" s="15">
        <v>35</v>
      </c>
      <c r="D28" s="16">
        <f t="shared" si="0"/>
        <v>0</v>
      </c>
      <c r="E28" s="15">
        <v>30</v>
      </c>
      <c r="F28" s="15">
        <v>0.02</v>
      </c>
      <c r="G28" s="48"/>
      <c r="H28" s="49"/>
      <c r="I28" s="4"/>
    </row>
    <row r="29" spans="1:9" ht="24" customHeight="1" x14ac:dyDescent="0.2">
      <c r="A29" s="14">
        <v>25</v>
      </c>
      <c r="B29" s="15">
        <v>35</v>
      </c>
      <c r="C29" s="15">
        <v>35</v>
      </c>
      <c r="D29" s="16">
        <f t="shared" si="0"/>
        <v>0</v>
      </c>
      <c r="E29" s="15">
        <v>30</v>
      </c>
      <c r="F29" s="15">
        <v>0.02</v>
      </c>
      <c r="G29" s="48"/>
      <c r="H29" s="49"/>
      <c r="I29" s="4"/>
    </row>
    <row r="30" spans="1:9" ht="24" customHeight="1" x14ac:dyDescent="0.2">
      <c r="A30" s="14">
        <v>26</v>
      </c>
      <c r="B30" s="15">
        <v>35</v>
      </c>
      <c r="C30" s="15">
        <v>35</v>
      </c>
      <c r="D30" s="16">
        <f t="shared" si="0"/>
        <v>0</v>
      </c>
      <c r="E30" s="15">
        <v>30</v>
      </c>
      <c r="F30" s="15">
        <v>0.02</v>
      </c>
      <c r="G30" s="48"/>
      <c r="H30" s="49"/>
      <c r="I30" s="4"/>
    </row>
    <row r="31" spans="1:9" ht="24" customHeight="1" x14ac:dyDescent="0.2">
      <c r="A31" s="14">
        <v>27</v>
      </c>
      <c r="B31" s="15">
        <v>35</v>
      </c>
      <c r="C31" s="15">
        <v>35</v>
      </c>
      <c r="D31" s="16" t="s">
        <v>62</v>
      </c>
      <c r="E31" s="15">
        <v>30</v>
      </c>
      <c r="F31" s="15">
        <v>0.02</v>
      </c>
      <c r="G31" s="48"/>
      <c r="H31" s="49"/>
      <c r="I31" s="4"/>
    </row>
    <row r="32" spans="1:9" ht="24" customHeight="1" x14ac:dyDescent="0.2">
      <c r="A32" s="14">
        <v>28</v>
      </c>
      <c r="B32" s="15">
        <v>35</v>
      </c>
      <c r="C32" s="15">
        <v>35</v>
      </c>
      <c r="D32" s="16">
        <f t="shared" si="0"/>
        <v>0</v>
      </c>
      <c r="E32" s="15">
        <v>30</v>
      </c>
      <c r="F32" s="15">
        <v>0.02</v>
      </c>
      <c r="G32" s="48"/>
      <c r="H32" s="49"/>
      <c r="I32" s="4"/>
    </row>
    <row r="33" spans="1:9" ht="24" customHeight="1" x14ac:dyDescent="0.2">
      <c r="A33" s="14">
        <v>29</v>
      </c>
      <c r="B33" s="15">
        <v>38</v>
      </c>
      <c r="C33" s="15">
        <v>38</v>
      </c>
      <c r="D33" s="16">
        <f t="shared" si="0"/>
        <v>0</v>
      </c>
      <c r="E33" s="15">
        <v>30</v>
      </c>
      <c r="F33" s="15">
        <v>0.02</v>
      </c>
      <c r="G33" s="48"/>
      <c r="H33" s="49"/>
      <c r="I33" s="4"/>
    </row>
    <row r="34" spans="1:9" ht="24" customHeight="1" x14ac:dyDescent="0.2">
      <c r="A34" s="14">
        <v>30</v>
      </c>
      <c r="B34" s="15">
        <v>38</v>
      </c>
      <c r="C34" s="15">
        <v>38</v>
      </c>
      <c r="D34" s="16">
        <f t="shared" si="0"/>
        <v>0</v>
      </c>
      <c r="E34" s="15">
        <v>30</v>
      </c>
      <c r="F34" s="15">
        <v>0.02</v>
      </c>
      <c r="G34" s="48"/>
      <c r="H34" s="49"/>
      <c r="I34" s="4"/>
    </row>
    <row r="35" spans="1:9" ht="24" customHeight="1" x14ac:dyDescent="0.2">
      <c r="A35" s="14">
        <v>31</v>
      </c>
      <c r="B35" s="15">
        <v>40</v>
      </c>
      <c r="C35" s="15">
        <v>40</v>
      </c>
      <c r="D35" s="16" cm="1">
        <f t="array" ref="D35">IF(B35="","",B35-C35)</f>
        <v>0</v>
      </c>
      <c r="E35" s="15">
        <v>30</v>
      </c>
      <c r="F35" s="15">
        <v>0.02</v>
      </c>
      <c r="G35" s="48"/>
      <c r="H35" s="49"/>
      <c r="I35" s="4"/>
    </row>
    <row r="36" spans="1:9" ht="24" customHeight="1" x14ac:dyDescent="0.25">
      <c r="A36" s="50" t="s">
        <v>17</v>
      </c>
      <c r="B36" s="51"/>
      <c r="C36" s="51"/>
      <c r="D36" s="51"/>
      <c r="E36" s="52"/>
      <c r="F36" s="50" t="s">
        <v>18</v>
      </c>
      <c r="G36" s="51"/>
      <c r="H36" s="52"/>
      <c r="I36" s="4"/>
    </row>
    <row r="37" spans="1:9" ht="28.5" customHeight="1" x14ac:dyDescent="0.25">
      <c r="A37" s="55" t="s">
        <v>19</v>
      </c>
      <c r="B37" s="79"/>
      <c r="C37" s="79"/>
      <c r="D37" s="79"/>
      <c r="E37" s="17" t="s">
        <v>59</v>
      </c>
      <c r="F37" s="18" t="s">
        <v>21</v>
      </c>
      <c r="G37" s="55" t="s">
        <v>22</v>
      </c>
      <c r="H37" s="56"/>
      <c r="I37" s="4"/>
    </row>
    <row r="38" spans="1:9" ht="24" customHeight="1" x14ac:dyDescent="0.25">
      <c r="A38" s="53" t="s">
        <v>23</v>
      </c>
      <c r="B38" s="54"/>
      <c r="C38" s="54"/>
      <c r="D38" s="54"/>
      <c r="E38" s="19" t="s">
        <v>59</v>
      </c>
      <c r="F38" s="20" t="s">
        <v>55</v>
      </c>
      <c r="G38" s="71" t="s">
        <v>55</v>
      </c>
      <c r="H38" s="72"/>
      <c r="I38" s="4"/>
    </row>
    <row r="39" spans="1:9" ht="24" customHeight="1" x14ac:dyDescent="0.25">
      <c r="A39" s="68" t="s">
        <v>24</v>
      </c>
      <c r="B39" s="69"/>
      <c r="C39" s="69"/>
      <c r="D39" s="69"/>
      <c r="E39" s="70"/>
      <c r="F39" s="65" t="s">
        <v>56</v>
      </c>
      <c r="G39" s="66"/>
      <c r="H39" s="67"/>
      <c r="I39" s="4"/>
    </row>
    <row r="40" spans="1:9" ht="24" customHeight="1" x14ac:dyDescent="0.25">
      <c r="A40" s="91" t="s">
        <v>25</v>
      </c>
      <c r="B40" s="92"/>
      <c r="C40" s="92"/>
      <c r="D40" s="92"/>
      <c r="E40" s="93"/>
      <c r="F40" s="65" t="s">
        <v>26</v>
      </c>
      <c r="G40" s="67"/>
      <c r="H40" s="21" t="s">
        <v>61</v>
      </c>
      <c r="I40" s="4"/>
    </row>
    <row r="41" spans="1:9" ht="27.75" customHeight="1" x14ac:dyDescent="0.25">
      <c r="A41" s="73" t="s">
        <v>27</v>
      </c>
      <c r="B41" s="74"/>
      <c r="C41" s="74"/>
      <c r="D41" s="74"/>
      <c r="E41" s="75"/>
      <c r="F41" s="65" t="s">
        <v>57</v>
      </c>
      <c r="G41" s="67"/>
      <c r="H41" s="21" t="s">
        <v>58</v>
      </c>
      <c r="I41" s="4"/>
    </row>
    <row r="42" spans="1:9" ht="24" customHeight="1" x14ac:dyDescent="0.2">
      <c r="A42" s="57" t="s">
        <v>28</v>
      </c>
      <c r="B42" s="58"/>
      <c r="C42" s="58"/>
      <c r="D42" s="58"/>
      <c r="E42" s="58"/>
      <c r="F42" s="59"/>
      <c r="G42" s="59"/>
      <c r="H42" s="59"/>
      <c r="I42" s="60"/>
    </row>
    <row r="43" spans="1:9" ht="24" customHeight="1" x14ac:dyDescent="0.2">
      <c r="A43" s="64" t="s">
        <v>29</v>
      </c>
      <c r="B43" s="60"/>
      <c r="C43" s="60"/>
      <c r="D43" s="60"/>
      <c r="E43" s="60"/>
      <c r="F43" s="60"/>
      <c r="G43" s="60"/>
      <c r="H43" s="60"/>
      <c r="I43" s="60"/>
    </row>
    <row r="44" spans="1:9" ht="24" customHeight="1" x14ac:dyDescent="0.2">
      <c r="A44" s="76" t="s">
        <v>30</v>
      </c>
      <c r="B44" s="77"/>
      <c r="C44" s="77"/>
      <c r="D44" s="77"/>
      <c r="E44" s="77"/>
      <c r="F44" s="77"/>
      <c r="G44" s="77"/>
      <c r="H44" s="78"/>
      <c r="I44" s="22"/>
    </row>
    <row r="45" spans="1:9" ht="24" customHeight="1" x14ac:dyDescent="0.2">
      <c r="A45" s="61" t="s">
        <v>0</v>
      </c>
      <c r="B45" s="62"/>
      <c r="C45" s="62"/>
      <c r="D45" s="62"/>
      <c r="E45" s="62"/>
      <c r="F45" s="62"/>
      <c r="G45" s="63"/>
      <c r="H45" s="23" t="s">
        <v>31</v>
      </c>
      <c r="I45" s="24"/>
    </row>
    <row r="46" spans="1:9" ht="41.45" customHeight="1" x14ac:dyDescent="0.2">
      <c r="A46" s="25" t="s">
        <v>5</v>
      </c>
      <c r="B46" s="86" t="s">
        <v>32</v>
      </c>
      <c r="C46" s="87"/>
      <c r="D46" s="7" t="s">
        <v>33</v>
      </c>
      <c r="E46" s="9" t="s">
        <v>34</v>
      </c>
      <c r="F46" s="26" t="s">
        <v>60</v>
      </c>
      <c r="G46" s="8"/>
      <c r="H46" s="27" t="s">
        <v>35</v>
      </c>
      <c r="I46" s="28">
        <v>0.5</v>
      </c>
    </row>
    <row r="47" spans="1:9" ht="24" customHeight="1" x14ac:dyDescent="0.2">
      <c r="A47" s="29"/>
      <c r="B47" s="30"/>
      <c r="C47" s="30"/>
      <c r="D47" s="30"/>
      <c r="E47" s="30"/>
      <c r="F47" s="30"/>
      <c r="G47" s="30"/>
      <c r="H47" s="30"/>
      <c r="I47" s="30"/>
    </row>
    <row r="48" spans="1:9" ht="66.75" customHeight="1" x14ac:dyDescent="0.25">
      <c r="A48" s="12" t="s">
        <v>36</v>
      </c>
      <c r="B48" s="31" t="s">
        <v>37</v>
      </c>
      <c r="C48" s="13" t="s">
        <v>38</v>
      </c>
      <c r="D48" s="13" t="s">
        <v>39</v>
      </c>
      <c r="E48" s="13" t="s">
        <v>40</v>
      </c>
      <c r="F48" s="13" t="s">
        <v>41</v>
      </c>
      <c r="G48" s="13" t="s">
        <v>42</v>
      </c>
      <c r="H48" s="13" t="s">
        <v>43</v>
      </c>
      <c r="I48" s="13" t="s">
        <v>44</v>
      </c>
    </row>
    <row r="49" spans="1:9" ht="24" customHeight="1" x14ac:dyDescent="0.2">
      <c r="A49" s="32"/>
      <c r="B49" s="12" t="s">
        <v>45</v>
      </c>
      <c r="C49" s="12" t="s">
        <v>46</v>
      </c>
      <c r="D49" s="33" t="s">
        <v>47</v>
      </c>
      <c r="E49" s="12" t="s">
        <v>48</v>
      </c>
      <c r="F49" s="34"/>
      <c r="G49" s="12" t="s">
        <v>49</v>
      </c>
      <c r="H49" s="12" t="s">
        <v>20</v>
      </c>
      <c r="I49" s="12" t="s">
        <v>50</v>
      </c>
    </row>
    <row r="50" spans="1:9" ht="24" customHeight="1" x14ac:dyDescent="0.2">
      <c r="A50" s="14">
        <v>1</v>
      </c>
      <c r="B50" s="35">
        <v>1</v>
      </c>
      <c r="C50" s="35">
        <v>104</v>
      </c>
      <c r="D50" s="36">
        <f t="shared" ref="D50:D80" si="1">IF(B50="","",B50*C50)</f>
        <v>104</v>
      </c>
      <c r="E50" s="36">
        <v>19.7</v>
      </c>
      <c r="F50" s="15">
        <v>7.2</v>
      </c>
      <c r="G50" s="36" cm="1">
        <f t="array" ref="G50">IF(B50="","",IF(E50&lt;12.5,(0.353*$I$46)*(12.006+EXP(2.46-0.073*E50+0.125*B50+0.389*F50)),(0.361*$I$46)*(-2.261+EXP(2.69-0.065*E50+0.111*B50+0.361*F50))))</f>
        <v>10.699999795725674</v>
      </c>
      <c r="H50" s="16" t="str" cm="1">
        <f t="array" ref="H50">IF(D50="","",IF(D50&gt;=G50,"YES","NO"))</f>
        <v>YES</v>
      </c>
      <c r="I50" s="35">
        <v>7</v>
      </c>
    </row>
    <row r="51" spans="1:9" ht="24" customHeight="1" x14ac:dyDescent="0.2">
      <c r="A51" s="14">
        <v>2</v>
      </c>
      <c r="B51" s="37">
        <v>0.8</v>
      </c>
      <c r="C51" s="37">
        <v>104</v>
      </c>
      <c r="D51" s="16">
        <f t="shared" si="1"/>
        <v>83.2</v>
      </c>
      <c r="E51" s="36">
        <v>19.600000000000001</v>
      </c>
      <c r="F51" s="15">
        <v>7.3</v>
      </c>
      <c r="G51" s="16" cm="1">
        <f t="array" ref="G51">IF(B51="","",IF(E51&lt;12.5,(0.353*$I$46)*(12.006+EXP(2.46-0.073*E51+0.125*B51+0.389*F51)),(0.361*$I$46)*(-2.261+EXP(2.69-0.065*E51+0.111*B51+0.361*F51))))</f>
        <v>10.928932419189488</v>
      </c>
      <c r="H51" s="16" t="str" cm="1">
        <f t="array" ref="H51">IF(D51="","",IF(D51&gt;=G51,"YES","NO"))</f>
        <v>YES</v>
      </c>
      <c r="I51" s="37">
        <v>7</v>
      </c>
    </row>
    <row r="52" spans="1:9" ht="24" customHeight="1" x14ac:dyDescent="0.2">
      <c r="A52" s="14">
        <v>3</v>
      </c>
      <c r="B52" s="37">
        <v>1</v>
      </c>
      <c r="C52" s="37">
        <v>104</v>
      </c>
      <c r="D52" s="16">
        <f t="shared" si="1"/>
        <v>104</v>
      </c>
      <c r="E52" s="36">
        <v>19.3</v>
      </c>
      <c r="F52" s="15">
        <v>6.8</v>
      </c>
      <c r="G52" s="16" cm="1">
        <f t="array" ref="G52">IF(B52="","",IF(E52&lt;12.5,(0.353*$I$46)*(12.006+EXP(2.46-0.073*E52+0.125*B52+0.389*F52)),(0.361*$I$46)*(-2.261+EXP(2.69-0.065*E52+0.111*B52+0.361*F52))))</f>
        <v>9.4596753679438788</v>
      </c>
      <c r="H52" s="16" t="str" cm="1">
        <f t="array" ref="H52">IF(D52="","",IF(D52&gt;=G52,"YES","NO"))</f>
        <v>YES</v>
      </c>
      <c r="I52" s="37">
        <v>7</v>
      </c>
    </row>
    <row r="53" spans="1:9" ht="24" customHeight="1" x14ac:dyDescent="0.2">
      <c r="A53" s="14">
        <v>4</v>
      </c>
      <c r="B53" s="37">
        <v>1</v>
      </c>
      <c r="C53" s="37">
        <v>104</v>
      </c>
      <c r="D53" s="16">
        <f t="shared" si="1"/>
        <v>104</v>
      </c>
      <c r="E53" s="36">
        <v>19</v>
      </c>
      <c r="F53" s="15">
        <v>7.1</v>
      </c>
      <c r="G53" s="16" cm="1">
        <f t="array" ref="G53">IF(B53="","",IF(E53&lt;12.5,(0.353*$I$46)*(12.006+EXP(2.46-0.073*E53+0.125*B53+0.389*F53)),(0.361*$I$46)*(-2.261+EXP(2.69-0.065*E53+0.111*B53+0.361*F53))))</f>
        <v>10.804908330141874</v>
      </c>
      <c r="H53" s="16" t="str" cm="1">
        <f t="array" ref="H53">IF(D53="","",IF(D53&gt;=G53,"YES","NO"))</f>
        <v>YES</v>
      </c>
      <c r="I53" s="37">
        <v>7</v>
      </c>
    </row>
    <row r="54" spans="1:9" ht="24" customHeight="1" x14ac:dyDescent="0.2">
      <c r="A54" s="14">
        <v>5</v>
      </c>
      <c r="B54" s="37">
        <v>1</v>
      </c>
      <c r="C54" s="37">
        <v>104</v>
      </c>
      <c r="D54" s="16">
        <f t="shared" si="1"/>
        <v>104</v>
      </c>
      <c r="E54" s="36">
        <v>17.8</v>
      </c>
      <c r="F54" s="15">
        <v>7.1</v>
      </c>
      <c r="G54" s="16" cm="1">
        <f t="array" ref="G54">IF(B54="","",IF(E54&lt;12.5,(0.353*$I$46)*(12.006+EXP(2.46-0.073*E54+0.125*B54+0.389*F54)),(0.361*$I$46)*(-2.261+EXP(2.69-0.065*E54+0.111*B54+0.361*F54))))</f>
        <v>11.714538229360691</v>
      </c>
      <c r="H54" s="16" t="str" cm="1">
        <f t="array" ref="H54">IF(D54="","",IF(D54&gt;=G54,"YES","NO"))</f>
        <v>YES</v>
      </c>
      <c r="I54" s="37">
        <v>7</v>
      </c>
    </row>
    <row r="55" spans="1:9" ht="24" customHeight="1" x14ac:dyDescent="0.2">
      <c r="A55" s="14">
        <v>6</v>
      </c>
      <c r="B55" s="37">
        <v>0.8</v>
      </c>
      <c r="C55" s="37">
        <v>104</v>
      </c>
      <c r="D55" s="16">
        <f t="shared" si="1"/>
        <v>83.2</v>
      </c>
      <c r="E55" s="36">
        <v>20</v>
      </c>
      <c r="F55" s="15">
        <v>7.1</v>
      </c>
      <c r="G55" s="16" cm="1">
        <f t="array" ref="G55">IF(B55="","",IF(E55&lt;12.5,(0.353*$I$46)*(12.006+EXP(2.46-0.073*E55+0.125*B55+0.389*F55)),(0.361*$I$46)*(-2.261+EXP(2.69-0.065*E55+0.111*B55+0.361*F55))))</f>
        <v>9.8685514965480543</v>
      </c>
      <c r="H55" s="16" t="str" cm="1">
        <f t="array" ref="H55">IF(D55="","",IF(D55&gt;=G55,"YES","NO"))</f>
        <v>YES</v>
      </c>
      <c r="I55" s="37">
        <v>7</v>
      </c>
    </row>
    <row r="56" spans="1:9" ht="24" customHeight="1" x14ac:dyDescent="0.2">
      <c r="A56" s="14">
        <v>7</v>
      </c>
      <c r="B56" s="37">
        <v>1</v>
      </c>
      <c r="C56" s="37">
        <v>104</v>
      </c>
      <c r="D56" s="16">
        <f t="shared" si="1"/>
        <v>104</v>
      </c>
      <c r="E56" s="36">
        <v>20.9</v>
      </c>
      <c r="F56" s="15">
        <v>7.2</v>
      </c>
      <c r="G56" s="16" cm="1">
        <f t="array" ref="G56">IF(B56="","",IF(E56&lt;12.5,(0.353*$I$46)*(12.006+EXP(2.46-0.073*E56+0.125*B56+0.389*F56)),(0.361*$I$46)*(-2.261+EXP(2.69-0.065*E56+0.111*B56+0.361*F56))))</f>
        <v>9.8664963696682886</v>
      </c>
      <c r="H56" s="16" t="str" cm="1">
        <f t="array" ref="H56">IF(D56="","",IF(D56&gt;=G56,"YES","NO"))</f>
        <v>YES</v>
      </c>
      <c r="I56" s="37">
        <v>7</v>
      </c>
    </row>
    <row r="57" spans="1:9" ht="24" customHeight="1" x14ac:dyDescent="0.2">
      <c r="A57" s="14">
        <v>8</v>
      </c>
      <c r="B57" s="37">
        <v>1</v>
      </c>
      <c r="C57" s="37">
        <v>104</v>
      </c>
      <c r="D57" s="16">
        <f t="shared" si="1"/>
        <v>104</v>
      </c>
      <c r="E57" s="36">
        <v>18.899999999999999</v>
      </c>
      <c r="F57" s="15">
        <v>7.1</v>
      </c>
      <c r="G57" s="16" cm="1">
        <f t="array" ref="G57">IF(B57="","",IF(E57&lt;12.5,(0.353*$I$46)*(12.006+EXP(2.46-0.073*E57+0.125*B57+0.389*F57)),(0.361*$I$46)*(-2.261+EXP(2.69-0.065*E57+0.111*B57+0.361*F57))))</f>
        <v>10.878030341624891</v>
      </c>
      <c r="H57" s="16" t="str" cm="1">
        <f t="array" ref="H57">IF(D57="","",IF(D57&gt;=G57,"YES","NO"))</f>
        <v>YES</v>
      </c>
      <c r="I57" s="37">
        <v>7</v>
      </c>
    </row>
    <row r="58" spans="1:9" ht="24" customHeight="1" x14ac:dyDescent="0.2">
      <c r="A58" s="14">
        <v>9</v>
      </c>
      <c r="B58" s="37">
        <v>0.8</v>
      </c>
      <c r="C58" s="37">
        <v>104</v>
      </c>
      <c r="D58" s="16">
        <f t="shared" si="1"/>
        <v>83.2</v>
      </c>
      <c r="E58" s="36">
        <v>19.2</v>
      </c>
      <c r="F58" s="15">
        <v>7.2</v>
      </c>
      <c r="G58" s="16" cm="1">
        <f t="array" ref="G58">IF(B58="","",IF(E58&lt;12.5,(0.353*$I$46)*(12.006+EXP(2.46-0.073*E58+0.125*B58+0.389*F58)),(0.361*$I$46)*(-2.261+EXP(2.69-0.065*E58+0.111*B58+0.361*F58))))</f>
        <v>10.815004589724323</v>
      </c>
      <c r="H58" s="16" t="str" cm="1">
        <f t="array" ref="H58">IF(D58="","",IF(D58&gt;=G58,"YES","NO"))</f>
        <v>YES</v>
      </c>
      <c r="I58" s="37">
        <v>7</v>
      </c>
    </row>
    <row r="59" spans="1:9" ht="24" customHeight="1" x14ac:dyDescent="0.2">
      <c r="A59" s="14">
        <v>10</v>
      </c>
      <c r="B59" s="37">
        <v>1</v>
      </c>
      <c r="C59" s="37">
        <v>104</v>
      </c>
      <c r="D59" s="16">
        <f t="shared" si="1"/>
        <v>104</v>
      </c>
      <c r="E59" s="36">
        <v>21.3</v>
      </c>
      <c r="F59" s="15">
        <v>7.2</v>
      </c>
      <c r="G59" s="16" cm="1">
        <f t="array" ref="G59">IF(B59="","",IF(E59&lt;12.5,(0.353*$I$46)*(12.006+EXP(2.46-0.073*E59+0.125*B59+0.389*F59)),(0.361*$I$46)*(-2.261+EXP(2.69-0.065*E59+0.111*B59+0.361*F59))))</f>
        <v>9.602799505052916</v>
      </c>
      <c r="H59" s="16" t="str" cm="1">
        <f t="array" ref="H59">IF(D59="","",IF(D59&gt;=G59,"YES","NO"))</f>
        <v>YES</v>
      </c>
      <c r="I59" s="37">
        <v>7</v>
      </c>
    </row>
    <row r="60" spans="1:9" ht="24" customHeight="1" x14ac:dyDescent="0.2">
      <c r="A60" s="14">
        <v>11</v>
      </c>
      <c r="B60" s="37">
        <v>1</v>
      </c>
      <c r="C60" s="37">
        <v>104</v>
      </c>
      <c r="D60" s="16">
        <f t="shared" si="1"/>
        <v>104</v>
      </c>
      <c r="E60" s="36">
        <v>21</v>
      </c>
      <c r="F60" s="15">
        <v>7.1</v>
      </c>
      <c r="G60" s="16" cm="1">
        <f t="array" ref="G60">IF(B60="","",IF(E60&lt;12.5,(0.353*$I$46)*(12.006+EXP(2.46-0.073*E60+0.125*B60+0.389*F60)),(0.361*$I$46)*(-2.261+EXP(2.69-0.065*E60+0.111*B60+0.361*F60))))</f>
        <v>9.4379901015738028</v>
      </c>
      <c r="H60" s="16" t="str" cm="1">
        <f t="array" ref="H60">IF(D60="","",IF(D60&gt;=G60,"YES","NO"))</f>
        <v>YES</v>
      </c>
      <c r="I60" s="37">
        <v>7</v>
      </c>
    </row>
    <row r="61" spans="1:9" ht="24" customHeight="1" x14ac:dyDescent="0.2">
      <c r="A61" s="14">
        <v>12</v>
      </c>
      <c r="B61" s="37">
        <v>0.8</v>
      </c>
      <c r="C61" s="37">
        <v>104</v>
      </c>
      <c r="D61" s="16">
        <f t="shared" si="1"/>
        <v>83.2</v>
      </c>
      <c r="E61" s="36">
        <v>20.6</v>
      </c>
      <c r="F61" s="15">
        <v>6.8</v>
      </c>
      <c r="G61" s="16" cm="1">
        <f t="array" ref="G61">IF(B61="","",IF(E61&lt;12.5,(0.353*$I$46)*(12.006+EXP(2.46-0.073*E61+0.125*B61+0.389*F61)),(0.361*$I$46)*(-2.261+EXP(2.69-0.065*E61+0.111*B61+0.361*F61))))</f>
        <v>8.4610087746304288</v>
      </c>
      <c r="H61" s="16" t="str" cm="1">
        <f t="array" ref="H61">IF(D61="","",IF(D61&gt;=G61,"YES","NO"))</f>
        <v>YES</v>
      </c>
      <c r="I61" s="37">
        <v>7</v>
      </c>
    </row>
    <row r="62" spans="1:9" ht="24" customHeight="1" x14ac:dyDescent="0.2">
      <c r="A62" s="14">
        <v>13</v>
      </c>
      <c r="B62" s="37">
        <v>0.8</v>
      </c>
      <c r="C62" s="37">
        <v>104</v>
      </c>
      <c r="D62" s="16">
        <f t="shared" si="1"/>
        <v>83.2</v>
      </c>
      <c r="E62" s="36">
        <v>20.7</v>
      </c>
      <c r="F62" s="15">
        <v>6.8</v>
      </c>
      <c r="G62" s="16" cm="1">
        <f t="array" ref="G62">IF(B62="","",IF(E62&lt;12.5,(0.353*$I$46)*(12.006+EXP(2.46-0.073*E62+0.125*B62+0.389*F62)),(0.361*$I$46)*(-2.261+EXP(2.69-0.065*E62+0.111*B62+0.361*F62))))</f>
        <v>8.4035464542018357</v>
      </c>
      <c r="H62" s="16" t="str" cm="1">
        <f t="array" ref="H62">IF(D62="","",IF(D62&gt;=G62,"YES","NO"))</f>
        <v>YES</v>
      </c>
      <c r="I62" s="37">
        <v>7</v>
      </c>
    </row>
    <row r="63" spans="1:9" ht="24" customHeight="1" x14ac:dyDescent="0.2">
      <c r="A63" s="14">
        <v>14</v>
      </c>
      <c r="B63" s="37">
        <v>0.5</v>
      </c>
      <c r="C63" s="37">
        <v>104</v>
      </c>
      <c r="D63" s="16">
        <f t="shared" si="1"/>
        <v>52</v>
      </c>
      <c r="E63" s="36">
        <v>20.6</v>
      </c>
      <c r="F63" s="15">
        <v>7.1</v>
      </c>
      <c r="G63" s="16" cm="1">
        <f t="array" ref="G63">IF(B63="","",IF(E63&lt;12.5,(0.353*$I$46)*(12.006+EXP(2.46-0.073*E63+0.125*B63+0.389*F63)),(0.361*$I$46)*(-2.261+EXP(2.69-0.065*E63+0.111*B63+0.361*F63))))</f>
        <v>9.1517725984295417</v>
      </c>
      <c r="H63" s="16" t="str" cm="1">
        <f t="array" ref="H63">IF(D63="","",IF(D63&gt;=G63,"YES","NO"))</f>
        <v>YES</v>
      </c>
      <c r="I63" s="37">
        <v>7</v>
      </c>
    </row>
    <row r="64" spans="1:9" ht="24" customHeight="1" x14ac:dyDescent="0.2">
      <c r="A64" s="14">
        <v>15</v>
      </c>
      <c r="B64" s="37">
        <v>0.5</v>
      </c>
      <c r="C64" s="37">
        <v>104</v>
      </c>
      <c r="D64" s="16">
        <f t="shared" si="1"/>
        <v>52</v>
      </c>
      <c r="E64" s="36">
        <v>22.6</v>
      </c>
      <c r="F64" s="15">
        <v>6.8</v>
      </c>
      <c r="G64" s="16" cm="1">
        <f t="array" ref="G64">IF(B64="","",IF(E64&lt;12.5,(0.353*$I$46)*(12.006+EXP(2.46-0.073*E64+0.125*B64+0.389*F64)),(0.361*$I$46)*(-2.261+EXP(2.69-0.065*E64+0.111*B64+0.361*F64))))</f>
        <v>7.124754886095344</v>
      </c>
      <c r="H64" s="16" t="str" cm="1">
        <f t="array" ref="H64">IF(D64="","",IF(D64&gt;=G64,"YES","NO"))</f>
        <v>YES</v>
      </c>
      <c r="I64" s="37">
        <v>7</v>
      </c>
    </row>
    <row r="65" spans="1:9" ht="24" customHeight="1" x14ac:dyDescent="0.2">
      <c r="A65" s="14">
        <v>16</v>
      </c>
      <c r="B65" s="37">
        <v>0.6</v>
      </c>
      <c r="C65" s="37">
        <v>104</v>
      </c>
      <c r="D65" s="16">
        <f t="shared" si="1"/>
        <v>62.4</v>
      </c>
      <c r="E65" s="36">
        <v>21.3</v>
      </c>
      <c r="F65" s="15">
        <v>6.8</v>
      </c>
      <c r="G65" s="16" cm="1">
        <f t="array" ref="G65">IF(B65="","",IF(E65&lt;12.5,(0.353*$I$46)*(12.006+EXP(2.46-0.073*E65+0.125*B65+0.389*F65)),(0.361*$I$46)*(-2.261+EXP(2.69-0.065*E65+0.111*B65+0.361*F65))))</f>
        <v>7.8804432669114659</v>
      </c>
      <c r="H65" s="16" t="str" cm="1">
        <f t="array" ref="H65">IF(D65="","",IF(D65&gt;=G65,"YES","NO"))</f>
        <v>YES</v>
      </c>
      <c r="I65" s="37">
        <v>7</v>
      </c>
    </row>
    <row r="66" spans="1:9" ht="24" customHeight="1" x14ac:dyDescent="0.2">
      <c r="A66" s="14">
        <v>17</v>
      </c>
      <c r="B66" s="37">
        <v>0.6</v>
      </c>
      <c r="C66" s="37">
        <v>104</v>
      </c>
      <c r="D66" s="16">
        <f t="shared" si="1"/>
        <v>62.4</v>
      </c>
      <c r="E66" s="36">
        <v>21.6</v>
      </c>
      <c r="F66" s="15">
        <v>6.9</v>
      </c>
      <c r="G66" s="16" cm="1">
        <f t="array" ref="G66">IF(B66="","",IF(E66&lt;12.5,(0.353*$I$46)*(12.006+EXP(2.46-0.073*E66+0.125*B66+0.389*F66)),(0.361*$I$46)*(-2.261+EXP(2.69-0.065*E66+0.111*B66+0.361*F66))))</f>
        <v>8.0191816017412894</v>
      </c>
      <c r="H66" s="16" t="str" cm="1">
        <f t="array" ref="H66">IF(D66="","",IF(D66&gt;=G66,"YES","NO"))</f>
        <v>YES</v>
      </c>
      <c r="I66" s="37">
        <v>7</v>
      </c>
    </row>
    <row r="67" spans="1:9" ht="24" customHeight="1" x14ac:dyDescent="0.2">
      <c r="A67" s="14">
        <v>18</v>
      </c>
      <c r="B67" s="37">
        <v>0.6</v>
      </c>
      <c r="C67" s="37">
        <v>104</v>
      </c>
      <c r="D67" s="16">
        <f t="shared" si="1"/>
        <v>62.4</v>
      </c>
      <c r="E67" s="36">
        <v>19.2</v>
      </c>
      <c r="F67" s="15">
        <v>7.1</v>
      </c>
      <c r="G67" s="16" cm="1">
        <f t="array" ref="G67">IF(B67="","",IF(E67&lt;12.5,(0.353*$I$46)*(12.006+EXP(2.46-0.073*E67+0.125*B67+0.389*F67)),(0.361*$I$46)*(-2.261+EXP(2.69-0.065*E67+0.111*B67+0.361*F67))))</f>
        <v>10.179404733439632</v>
      </c>
      <c r="H67" s="16" t="str" cm="1">
        <f t="array" ref="H67">IF(D67="","",IF(D67&gt;=G67,"YES","NO"))</f>
        <v>YES</v>
      </c>
      <c r="I67" s="37">
        <v>7</v>
      </c>
    </row>
    <row r="68" spans="1:9" ht="24" customHeight="1" x14ac:dyDescent="0.2">
      <c r="A68" s="14">
        <v>19</v>
      </c>
      <c r="B68" s="37">
        <v>0.6</v>
      </c>
      <c r="C68" s="37">
        <v>104</v>
      </c>
      <c r="D68" s="16">
        <f t="shared" si="1"/>
        <v>62.4</v>
      </c>
      <c r="E68" s="36">
        <v>18.899999999999999</v>
      </c>
      <c r="F68" s="15">
        <v>6.7</v>
      </c>
      <c r="G68" s="16" cm="1">
        <f t="array" ref="G68">IF(B68="","",IF(E68&lt;12.5,(0.353*$I$46)*(12.006+EXP(2.46-0.073*E68+0.125*B68+0.389*F68)),(0.361*$I$46)*(-2.261+EXP(2.69-0.065*E68+0.111*B68+0.361*F68))))</f>
        <v>8.9362732912364553</v>
      </c>
      <c r="H68" s="16" t="str" cm="1">
        <f t="array" ref="H68">IF(D68="","",IF(D68&gt;=G68,"YES","NO"))</f>
        <v>YES</v>
      </c>
      <c r="I68" s="37">
        <v>7</v>
      </c>
    </row>
    <row r="69" spans="1:9" ht="24" customHeight="1" x14ac:dyDescent="0.2">
      <c r="A69" s="14">
        <v>20</v>
      </c>
      <c r="B69" s="37">
        <v>0.5</v>
      </c>
      <c r="C69" s="37">
        <v>104</v>
      </c>
      <c r="D69" s="16">
        <f t="shared" si="1"/>
        <v>52</v>
      </c>
      <c r="E69" s="36">
        <v>19.5</v>
      </c>
      <c r="F69" s="15">
        <v>7.2</v>
      </c>
      <c r="G69" s="16" cm="1">
        <f t="array" ref="G69">IF(B69="","",IF(E69&lt;12.5,(0.353*$I$46)*(12.006+EXP(2.46-0.073*E69+0.125*B69+0.389*F69)),(0.361*$I$46)*(-2.261+EXP(2.69-0.065*E69+0.111*B69+0.361*F69))))</f>
        <v>10.237796497378557</v>
      </c>
      <c r="H69" s="16" t="str" cm="1">
        <f t="array" ref="H69">IF(D69="","",IF(D69&gt;=G69,"YES","NO"))</f>
        <v>YES</v>
      </c>
      <c r="I69" s="37">
        <v>7</v>
      </c>
    </row>
    <row r="70" spans="1:9" ht="24" customHeight="1" x14ac:dyDescent="0.2">
      <c r="A70" s="14">
        <v>21</v>
      </c>
      <c r="B70" s="37">
        <v>0.5</v>
      </c>
      <c r="C70" s="37">
        <v>104</v>
      </c>
      <c r="D70" s="16">
        <f t="shared" si="1"/>
        <v>52</v>
      </c>
      <c r="E70" s="36">
        <v>19.600000000000001</v>
      </c>
      <c r="F70" s="15">
        <v>6.8</v>
      </c>
      <c r="G70" s="16" cm="1">
        <f t="array" ref="G70">IF(B70="","",IF(E70&lt;12.5,(0.353*$I$46)*(12.006+EXP(2.46-0.073*E70+0.125*B70+0.389*F70)),(0.361*$I$46)*(-2.261+EXP(2.69-0.065*E70+0.111*B70+0.361*F70))))</f>
        <v>8.7466635634698786</v>
      </c>
      <c r="H70" s="16" t="str" cm="1">
        <f t="array" ref="H70">IF(D70="","",IF(D70&gt;=G70,"YES","NO"))</f>
        <v>YES</v>
      </c>
      <c r="I70" s="37">
        <v>7</v>
      </c>
    </row>
    <row r="71" spans="1:9" ht="24" customHeight="1" x14ac:dyDescent="0.2">
      <c r="A71" s="14">
        <v>22</v>
      </c>
      <c r="B71" s="37">
        <v>0.5</v>
      </c>
      <c r="C71" s="37">
        <v>104</v>
      </c>
      <c r="D71" s="16">
        <f t="shared" si="1"/>
        <v>52</v>
      </c>
      <c r="E71" s="36">
        <v>21.5</v>
      </c>
      <c r="F71" s="15">
        <v>7</v>
      </c>
      <c r="G71" s="16" cm="1">
        <f t="array" ref="G71">IF(B71="","",IF(E71&lt;12.5,(0.353*$I$46)*(12.006+EXP(2.46-0.073*E71+0.125*B71+0.389*F71)),(0.361*$I$46)*(-2.261+EXP(2.69-0.065*E71+0.111*B71+0.361*F71))))</f>
        <v>8.2888665415433351</v>
      </c>
      <c r="H71" s="16" t="str" cm="1">
        <f t="array" ref="H71">IF(D71="","",IF(D71&gt;=G71,"YES","NO"))</f>
        <v>YES</v>
      </c>
      <c r="I71" s="37">
        <v>7</v>
      </c>
    </row>
    <row r="72" spans="1:9" ht="24" customHeight="1" x14ac:dyDescent="0.2">
      <c r="A72" s="14">
        <v>23</v>
      </c>
      <c r="B72" s="37">
        <v>0.5</v>
      </c>
      <c r="C72" s="37">
        <v>104</v>
      </c>
      <c r="D72" s="16">
        <f t="shared" si="1"/>
        <v>52</v>
      </c>
      <c r="E72" s="36">
        <v>20.3</v>
      </c>
      <c r="F72" s="15">
        <v>7</v>
      </c>
      <c r="G72" s="16" cm="1">
        <f t="array" ref="G72">IF(B72="","",IF(E72&lt;12.5,(0.353*$I$46)*(12.006+EXP(2.46-0.073*E72+0.125*B72+0.389*F72)),(0.361*$I$46)*(-2.261+EXP(2.69-0.065*E72+0.111*B72+0.361*F72))))</f>
        <v>8.9943884415460076</v>
      </c>
      <c r="H72" s="16" t="str" cm="1">
        <f t="array" ref="H72">IF(D72="","",IF(D72&gt;=G72,"YES","NO"))</f>
        <v>YES</v>
      </c>
      <c r="I72" s="37">
        <v>7</v>
      </c>
    </row>
    <row r="73" spans="1:9" ht="24" customHeight="1" x14ac:dyDescent="0.2">
      <c r="A73" s="14">
        <v>24</v>
      </c>
      <c r="B73" s="37">
        <v>0.6</v>
      </c>
      <c r="C73" s="37">
        <v>104</v>
      </c>
      <c r="D73" s="16">
        <f t="shared" si="1"/>
        <v>62.4</v>
      </c>
      <c r="E73" s="36">
        <v>19.3</v>
      </c>
      <c r="F73" s="15">
        <v>7</v>
      </c>
      <c r="G73" s="16" cm="1">
        <f t="array" ref="G73">IF(B73="","",IF(E73&lt;12.5,(0.353*$I$46)*(12.006+EXP(2.46-0.073*E73+0.125*B73+0.389*F73)),(0.361*$I$46)*(-2.261+EXP(2.69-0.065*E73+0.111*B73+0.361*F73))))</f>
        <v>9.7378485066541742</v>
      </c>
      <c r="H73" s="16" t="str" cm="1">
        <f t="array" ref="H73">IF(D73="","",IF(D73&gt;=G73,"YES","NO"))</f>
        <v>YES</v>
      </c>
      <c r="I73" s="37">
        <v>7</v>
      </c>
    </row>
    <row r="74" spans="1:9" ht="24" customHeight="1" x14ac:dyDescent="0.2">
      <c r="A74" s="14">
        <v>25</v>
      </c>
      <c r="B74" s="37">
        <v>0.6</v>
      </c>
      <c r="C74" s="37">
        <v>104</v>
      </c>
      <c r="D74" s="16">
        <f t="shared" si="1"/>
        <v>62.4</v>
      </c>
      <c r="E74" s="36">
        <v>21.4</v>
      </c>
      <c r="F74" s="15">
        <v>7.2</v>
      </c>
      <c r="G74" s="16" cm="1">
        <f t="array" ref="G74">IF(B74="","",IF(E74&lt;12.5,(0.353*$I$46)*(12.006+EXP(2.46-0.073*E74+0.125*B74+0.389*F74)),(0.361*$I$46)*(-2.261+EXP(2.69-0.065*E74+0.111*B74+0.361*F74))))</f>
        <v>9.1059951134138597</v>
      </c>
      <c r="H74" s="16" t="str" cm="1">
        <f t="array" ref="H74">IF(D74="","",IF(D74&gt;=G74,"YES","NO"))</f>
        <v>YES</v>
      </c>
      <c r="I74" s="37">
        <v>7</v>
      </c>
    </row>
    <row r="75" spans="1:9" ht="24" customHeight="1" x14ac:dyDescent="0.2">
      <c r="A75" s="14">
        <v>26</v>
      </c>
      <c r="B75" s="37">
        <v>0.8</v>
      </c>
      <c r="C75" s="37">
        <v>104</v>
      </c>
      <c r="D75" s="16">
        <f t="shared" si="1"/>
        <v>83.2</v>
      </c>
      <c r="E75" s="36">
        <v>20.6</v>
      </c>
      <c r="F75" s="15">
        <v>7.2</v>
      </c>
      <c r="G75" s="16" cm="1">
        <f t="array" ref="G75">IF(B75="","",IF(E75&lt;12.5,(0.353*$I$46)*(12.006+EXP(2.46-0.073*E75+0.125*B75+0.389*F75)),(0.361*$I$46)*(-2.261+EXP(2.69-0.065*E75+0.111*B75+0.361*F75))))</f>
        <v>9.8387923483791067</v>
      </c>
      <c r="H75" s="16" t="str" cm="1">
        <f t="array" ref="H75">IF(D75="","",IF(D75&gt;=G75,"YES","NO"))</f>
        <v>YES</v>
      </c>
      <c r="I75" s="37">
        <v>7</v>
      </c>
    </row>
    <row r="76" spans="1:9" ht="24" customHeight="1" x14ac:dyDescent="0.2">
      <c r="A76" s="14">
        <v>27</v>
      </c>
      <c r="B76" s="37">
        <v>1</v>
      </c>
      <c r="C76" s="37">
        <v>104</v>
      </c>
      <c r="D76" s="16">
        <f t="shared" si="1"/>
        <v>104</v>
      </c>
      <c r="E76" s="36">
        <v>19.3</v>
      </c>
      <c r="F76" s="15">
        <v>6.7</v>
      </c>
      <c r="G76" s="16" cm="1">
        <f t="array" ref="G76">IF(B76="","",IF(E76&lt;12.5,(0.353*$I$46)*(12.006+EXP(2.46-0.073*E76+0.125*B76+0.389*F76)),(0.361*$I$46)*(-2.261+EXP(2.69-0.065*E76+0.111*B76+0.361*F76))))</f>
        <v>9.10980151688916</v>
      </c>
      <c r="H76" s="16" t="str" cm="1">
        <f t="array" ref="H76">IF(D76="","",IF(D76&gt;=G76,"YES","NO"))</f>
        <v>YES</v>
      </c>
      <c r="I76" s="37">
        <v>7</v>
      </c>
    </row>
    <row r="77" spans="1:9" ht="24" customHeight="1" x14ac:dyDescent="0.2">
      <c r="A77" s="14">
        <v>28</v>
      </c>
      <c r="B77" s="37">
        <v>1</v>
      </c>
      <c r="C77" s="37">
        <v>104</v>
      </c>
      <c r="D77" s="16">
        <f t="shared" si="1"/>
        <v>104</v>
      </c>
      <c r="E77" s="36">
        <v>20.6</v>
      </c>
      <c r="F77" s="15">
        <v>6.7</v>
      </c>
      <c r="G77" s="16" cm="1">
        <f t="array" ref="G77">IF(B77="","",IF(E77&lt;12.5,(0.353*$I$46)*(12.006+EXP(2.46-0.073*E77+0.125*B77+0.389*F77)),(0.361*$I$46)*(-2.261+EXP(2.69-0.065*E77+0.111*B77+0.361*F77))))</f>
        <v>8.3385808618916712</v>
      </c>
      <c r="H77" s="16" t="str" cm="1">
        <f t="array" ref="H77">IF(D77="","",IF(D77&gt;=G77,"YES","NO"))</f>
        <v>YES</v>
      </c>
      <c r="I77" s="37">
        <v>7</v>
      </c>
    </row>
    <row r="78" spans="1:9" ht="24" customHeight="1" x14ac:dyDescent="0.2">
      <c r="A78" s="14">
        <v>29</v>
      </c>
      <c r="B78" s="37">
        <v>1</v>
      </c>
      <c r="C78" s="37">
        <v>104</v>
      </c>
      <c r="D78" s="16">
        <f t="shared" si="1"/>
        <v>104</v>
      </c>
      <c r="E78" s="36">
        <v>22.1</v>
      </c>
      <c r="F78" s="15">
        <v>7</v>
      </c>
      <c r="G78" s="16" cm="1">
        <f t="array" ref="G78">IF(B78="","",IF(E78&lt;12.5,(0.353*$I$46)*(12.006+EXP(2.46-0.073*E78+0.125*B78+0.389*F78)),(0.361*$I$46)*(-2.261+EXP(2.69-0.065*E78+0.111*B78+0.361*F78))))</f>
        <v>8.433557076994644</v>
      </c>
      <c r="H78" s="16" t="str" cm="1">
        <f t="array" ref="H78">IF(D78="","",IF(D78&gt;=G78,"YES","NO"))</f>
        <v>YES</v>
      </c>
      <c r="I78" s="37">
        <v>7</v>
      </c>
    </row>
    <row r="79" spans="1:9" ht="24" customHeight="1" x14ac:dyDescent="0.2">
      <c r="A79" s="14">
        <v>30</v>
      </c>
      <c r="B79" s="37">
        <v>1</v>
      </c>
      <c r="C79" s="37">
        <v>104</v>
      </c>
      <c r="D79" s="16">
        <f t="shared" si="1"/>
        <v>104</v>
      </c>
      <c r="E79" s="36">
        <v>22.1</v>
      </c>
      <c r="F79" s="15">
        <v>6.7</v>
      </c>
      <c r="G79" s="16" cm="1">
        <f t="array" ref="G79">IF(B79="","",IF(E79&lt;12.5,(0.353*$I$46)*(12.006+EXP(2.46-0.073*E79+0.125*B79+0.389*F79)),(0.361*$I$46)*(-2.261+EXP(2.69-0.065*E79+0.111*B79+0.361*F79))))</f>
        <v>7.5260337152378423</v>
      </c>
      <c r="H79" s="16" t="str" cm="1">
        <f t="array" ref="H79">IF(D79="","",IF(D79&gt;=G79,"YES","NO"))</f>
        <v>YES</v>
      </c>
      <c r="I79" s="37">
        <v>7</v>
      </c>
    </row>
    <row r="80" spans="1:9" ht="24" customHeight="1" x14ac:dyDescent="0.2">
      <c r="A80" s="14">
        <v>31</v>
      </c>
      <c r="B80" s="37">
        <v>0.9</v>
      </c>
      <c r="C80" s="37">
        <v>104</v>
      </c>
      <c r="D80" s="16">
        <f t="shared" si="1"/>
        <v>93.600000000000009</v>
      </c>
      <c r="E80" s="36">
        <v>22.3</v>
      </c>
      <c r="F80" s="15">
        <v>7</v>
      </c>
      <c r="G80" s="16" cm="1">
        <f t="array" ref="G80">IF(B80="","",IF(E80&lt;12.5,(0.353*$I$46)*(12.006+EXP(2.46-0.073*E80+0.125*B80+0.389*F80)),(0.361*$I$46)*(-2.261+EXP(2.69-0.065*E80+0.111*B80+0.361*F80))))</f>
        <v>8.2230200496376558</v>
      </c>
      <c r="H80" s="16" t="str" cm="1">
        <f t="array" ref="H80">IF(D80="","",IF(D80&gt;=G80,"YES","NO"))</f>
        <v>YES</v>
      </c>
      <c r="I80" s="37">
        <v>7</v>
      </c>
    </row>
    <row r="81" spans="1:9" ht="24" customHeight="1" x14ac:dyDescent="0.2">
      <c r="A81" s="38" t="s">
        <v>51</v>
      </c>
      <c r="B81" s="39"/>
      <c r="C81" s="39"/>
      <c r="D81" s="40"/>
      <c r="E81" s="41"/>
      <c r="F81" s="42"/>
      <c r="G81" s="41"/>
      <c r="H81" s="89" t="s">
        <v>52</v>
      </c>
      <c r="I81" s="90"/>
    </row>
    <row r="82" spans="1:9" ht="24" customHeight="1" x14ac:dyDescent="0.2">
      <c r="A82" s="46" t="s">
        <v>53</v>
      </c>
      <c r="B82" s="47"/>
      <c r="C82" s="47"/>
      <c r="D82" s="47"/>
      <c r="E82" s="47"/>
      <c r="F82" s="47"/>
      <c r="G82" s="47"/>
      <c r="H82" s="47"/>
      <c r="I82" s="47"/>
    </row>
    <row r="83" spans="1:9" ht="24" customHeight="1" x14ac:dyDescent="0.25">
      <c r="A83" s="84" t="s">
        <v>54</v>
      </c>
      <c r="B83" s="85"/>
      <c r="C83" s="85"/>
      <c r="D83" s="85"/>
      <c r="E83" s="85"/>
      <c r="F83" s="85"/>
      <c r="G83" s="85"/>
      <c r="H83" s="85"/>
      <c r="I83" s="43"/>
    </row>
  </sheetData>
  <mergeCells count="55">
    <mergeCell ref="A83:H83"/>
    <mergeCell ref="B3:D3"/>
    <mergeCell ref="A2:F2"/>
    <mergeCell ref="G30:H30"/>
    <mergeCell ref="G31:H31"/>
    <mergeCell ref="G32:H32"/>
    <mergeCell ref="G33:H33"/>
    <mergeCell ref="G35:H35"/>
    <mergeCell ref="G34:H34"/>
    <mergeCell ref="G28:H28"/>
    <mergeCell ref="B46:C46"/>
    <mergeCell ref="H81:I81"/>
    <mergeCell ref="G12:H12"/>
    <mergeCell ref="G13:H13"/>
    <mergeCell ref="G26:H26"/>
    <mergeCell ref="A40:E40"/>
    <mergeCell ref="A41:E41"/>
    <mergeCell ref="G19:H19"/>
    <mergeCell ref="A44:H44"/>
    <mergeCell ref="A37:D37"/>
    <mergeCell ref="A1:F1"/>
    <mergeCell ref="G27:H27"/>
    <mergeCell ref="G4:H4"/>
    <mergeCell ref="G8:H8"/>
    <mergeCell ref="G5:H5"/>
    <mergeCell ref="G6:H6"/>
    <mergeCell ref="G7:H7"/>
    <mergeCell ref="G9:H9"/>
    <mergeCell ref="G10:H10"/>
    <mergeCell ref="G11:H11"/>
    <mergeCell ref="G14:H14"/>
    <mergeCell ref="G15:H15"/>
    <mergeCell ref="G16:H16"/>
    <mergeCell ref="G17:H17"/>
    <mergeCell ref="G38:H38"/>
    <mergeCell ref="G22:H22"/>
    <mergeCell ref="G23:H23"/>
    <mergeCell ref="G18:H18"/>
    <mergeCell ref="G24:H24"/>
    <mergeCell ref="A82:I82"/>
    <mergeCell ref="G20:H20"/>
    <mergeCell ref="G21:H21"/>
    <mergeCell ref="F36:H36"/>
    <mergeCell ref="A36:E36"/>
    <mergeCell ref="G29:H29"/>
    <mergeCell ref="G25:H25"/>
    <mergeCell ref="A38:D38"/>
    <mergeCell ref="G37:H37"/>
    <mergeCell ref="A42:I42"/>
    <mergeCell ref="A45:G45"/>
    <mergeCell ref="A43:I43"/>
    <mergeCell ref="F39:H39"/>
    <mergeCell ref="F40:G40"/>
    <mergeCell ref="F41:G41"/>
    <mergeCell ref="A39:E39"/>
  </mergeCells>
  <pageMargins left="0.28000000000000003" right="0.28000000000000003" top="0.5" bottom="0.5" header="0.5" footer="0.5"/>
  <pageSetup scale="68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5546875" defaultRowHeight="12.75" customHeight="1" x14ac:dyDescent="0.2"/>
  <cols>
    <col min="1" max="6" width="8.85546875" style="44" customWidth="1"/>
    <col min="7" max="16384" width="8.85546875" style="44"/>
  </cols>
  <sheetData>
    <row r="1" spans="1:5" ht="13.7" customHeight="1" x14ac:dyDescent="0.2">
      <c r="A1" s="43"/>
      <c r="B1" s="43"/>
      <c r="C1" s="43"/>
      <c r="D1" s="43"/>
      <c r="E1" s="43"/>
    </row>
    <row r="2" spans="1:5" ht="13.7" customHeight="1" x14ac:dyDescent="0.2">
      <c r="A2" s="43"/>
      <c r="B2" s="43"/>
      <c r="C2" s="43"/>
      <c r="D2" s="43"/>
      <c r="E2" s="43"/>
    </row>
    <row r="3" spans="1:5" ht="13.7" customHeight="1" x14ac:dyDescent="0.2">
      <c r="A3" s="43"/>
      <c r="B3" s="43"/>
      <c r="C3" s="43"/>
      <c r="D3" s="43"/>
      <c r="E3" s="43"/>
    </row>
    <row r="4" spans="1:5" ht="13.7" customHeight="1" x14ac:dyDescent="0.2">
      <c r="A4" s="43"/>
      <c r="B4" s="43"/>
      <c r="C4" s="43"/>
      <c r="D4" s="43"/>
      <c r="E4" s="43"/>
    </row>
    <row r="5" spans="1:5" ht="13.7" customHeight="1" x14ac:dyDescent="0.2">
      <c r="A5" s="43"/>
      <c r="B5" s="43"/>
      <c r="C5" s="43"/>
      <c r="D5" s="43"/>
      <c r="E5" s="43"/>
    </row>
    <row r="6" spans="1:5" ht="13.7" customHeight="1" x14ac:dyDescent="0.2">
      <c r="A6" s="43"/>
      <c r="B6" s="43"/>
      <c r="C6" s="43"/>
      <c r="D6" s="43"/>
      <c r="E6" s="43"/>
    </row>
    <row r="7" spans="1:5" ht="13.7" customHeight="1" x14ac:dyDescent="0.2">
      <c r="A7" s="43"/>
      <c r="B7" s="43"/>
      <c r="C7" s="43"/>
      <c r="D7" s="43"/>
      <c r="E7" s="43"/>
    </row>
    <row r="8" spans="1:5" ht="13.7" customHeight="1" x14ac:dyDescent="0.2">
      <c r="A8" s="43"/>
      <c r="B8" s="43"/>
      <c r="C8" s="43"/>
      <c r="D8" s="43"/>
      <c r="E8" s="43"/>
    </row>
    <row r="9" spans="1:5" ht="13.7" customHeight="1" x14ac:dyDescent="0.2">
      <c r="A9" s="43"/>
      <c r="B9" s="43"/>
      <c r="C9" s="43"/>
      <c r="D9" s="43"/>
      <c r="E9" s="43"/>
    </row>
    <row r="10" spans="1:5" ht="13.7" customHeight="1" x14ac:dyDescent="0.2">
      <c r="A10" s="43"/>
      <c r="B10" s="43"/>
      <c r="C10" s="43"/>
      <c r="D10" s="43"/>
      <c r="E10" s="4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Turbidity and CT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Laverne</cp:lastModifiedBy>
  <dcterms:modified xsi:type="dcterms:W3CDTF">2025-09-06T16:09:44Z</dcterms:modified>
</cp:coreProperties>
</file>